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7400" windowHeight="9735" activeTab="0"/>
  </bookViews>
  <sheets>
    <sheet name="Proposta" sheetId="1" r:id="rId1"/>
  </sheets>
  <definedNames>
    <definedName name="AImp01">'Proposta'!$F$28:$BS$316</definedName>
    <definedName name="AImp02">'Proposta'!$F$28:$BS$355</definedName>
    <definedName name="AImp03">'Proposta'!$F$28:$BS$395</definedName>
    <definedName name="_xlnm.Print_Area" localSheetId="0">'Proposta'!$F$28:$BS$316</definedName>
    <definedName name="crono1">'Proposta'!$AM$281:$BR$300</definedName>
    <definedName name="crono2">'Proposta'!$AM$321:$BR$340</definedName>
    <definedName name="crono3">'Proposta'!$AM$361:$BR$380</definedName>
    <definedName name="cronomes">'Proposta'!$AC$276</definedName>
    <definedName name="grp01">'Proposta'!$307:$316</definedName>
    <definedName name="grp02">'Proposta'!$347:$356</definedName>
    <definedName name="grp03">'Proposta'!$317:$395</definedName>
    <definedName name="grp04">'Proposta'!$356:$395</definedName>
    <definedName name="grpT">'Proposta'!$307:$395</definedName>
    <definedName name="parpre">'Proposta'!$BP$276</definedName>
    <definedName name="totacum">'Proposta'!$AJ$303</definedName>
  </definedNames>
  <calcPr fullCalcOnLoad="1"/>
</workbook>
</file>

<file path=xl/comments1.xml><?xml version="1.0" encoding="utf-8"?>
<comments xmlns="http://schemas.openxmlformats.org/spreadsheetml/2006/main">
  <authors>
    <author>Paulo Henrique Frediani de Moura</author>
  </authors>
  <commentList>
    <comment ref="AG38" authorId="0">
      <text>
        <r>
          <rPr>
            <b/>
            <sz val="9"/>
            <rFont val="Tahoma"/>
            <family val="2"/>
          </rPr>
          <t xml:space="preserve">CAIXA:
</t>
        </r>
        <r>
          <rPr>
            <sz val="9"/>
            <rFont val="Tahoma"/>
            <family val="2"/>
          </rPr>
          <t>Código DDD (2 dígitos)</t>
        </r>
        <r>
          <rPr>
            <sz val="9"/>
            <rFont val="Tahoma"/>
            <family val="2"/>
          </rPr>
          <t xml:space="preserve">
</t>
        </r>
      </text>
    </comment>
    <comment ref="BL38" authorId="0">
      <text>
        <r>
          <rPr>
            <b/>
            <sz val="9"/>
            <rFont val="Tahoma"/>
            <family val="2"/>
          </rPr>
          <t xml:space="preserve">CAIXA:
</t>
        </r>
        <r>
          <rPr>
            <sz val="9"/>
            <rFont val="Tahoma"/>
            <family val="2"/>
          </rPr>
          <t>Código DDD (2 dígitos)</t>
        </r>
        <r>
          <rPr>
            <sz val="9"/>
            <rFont val="Tahoma"/>
            <family val="2"/>
          </rPr>
          <t xml:space="preserve">
</t>
        </r>
      </text>
    </comment>
    <comment ref="AI45" authorId="0">
      <text>
        <r>
          <rPr>
            <b/>
            <sz val="9"/>
            <rFont val="Tahoma"/>
            <family val="2"/>
          </rPr>
          <t xml:space="preserve">CAIXA:
</t>
        </r>
        <r>
          <rPr>
            <sz val="9"/>
            <rFont val="Tahoma"/>
            <family val="2"/>
          </rPr>
          <t>não é o valor do financiamento, apenas do terreno/imóvel proposto.</t>
        </r>
      </text>
    </comment>
  </commentList>
</comments>
</file>

<file path=xl/sharedStrings.xml><?xml version="1.0" encoding="utf-8"?>
<sst xmlns="http://schemas.openxmlformats.org/spreadsheetml/2006/main" count="932" uniqueCount="613">
  <si>
    <t>Proposta de Financiamento de Unidade Isolada</t>
  </si>
  <si>
    <t>Construção, Conclusão, Ampliação ou Melhoria/Reforma</t>
  </si>
  <si>
    <t>22.09</t>
  </si>
  <si>
    <t>Vergas em todas as portas e janelas com vãos acima de 1,00 m com apoio de no mínimo de 20 cm; contravergas em todas as janelas com vãos acima de 1,00 m.</t>
  </si>
  <si>
    <t>18.01.01</t>
  </si>
  <si>
    <t>Prazo previsto para execução</t>
  </si>
  <si>
    <t>Orientações para Preenchimento</t>
  </si>
  <si>
    <t>1.01</t>
  </si>
  <si>
    <t>Observações:</t>
  </si>
  <si>
    <t>resp</t>
  </si>
  <si>
    <t>ocultar</t>
  </si>
  <si>
    <t>lista</t>
  </si>
  <si>
    <t>form</t>
  </si>
  <si>
    <t>end</t>
  </si>
  <si>
    <t>Grau de sigilo</t>
  </si>
  <si>
    <t>1 - PROPOSTA</t>
  </si>
  <si>
    <t>endfim0</t>
  </si>
  <si>
    <t>1.08</t>
  </si>
  <si>
    <t>Proponente</t>
  </si>
  <si>
    <t>1.09</t>
  </si>
  <si>
    <t>CPF Prop.</t>
  </si>
  <si>
    <t>1.10</t>
  </si>
  <si>
    <t>Telefone Prop.</t>
  </si>
  <si>
    <t xml:space="preserve">Responsável Técnico - RT </t>
  </si>
  <si>
    <t>UF</t>
  </si>
  <si>
    <t>CPF RT</t>
  </si>
  <si>
    <t>1.53</t>
  </si>
  <si>
    <t>Telefone RT</t>
  </si>
  <si>
    <t>Complemento</t>
  </si>
  <si>
    <t>Bairro</t>
  </si>
  <si>
    <t>CEP</t>
  </si>
  <si>
    <t>Município</t>
  </si>
  <si>
    <t>Matrícula</t>
  </si>
  <si>
    <t>Ofício</t>
  </si>
  <si>
    <t>Comarca</t>
  </si>
  <si>
    <t>Casa</t>
  </si>
  <si>
    <t>Apartamento</t>
  </si>
  <si>
    <t xml:space="preserve"> </t>
  </si>
  <si>
    <t>Residencial</t>
  </si>
  <si>
    <t>Comercial</t>
  </si>
  <si>
    <t>Misto</t>
  </si>
  <si>
    <t>LD</t>
  </si>
  <si>
    <t>Local e data</t>
  </si>
  <si>
    <t>Nome:</t>
  </si>
  <si>
    <t>CPF:</t>
  </si>
  <si>
    <t>AE</t>
  </si>
  <si>
    <t>CAU/CREA:</t>
  </si>
  <si>
    <t>endfim2</t>
  </si>
  <si>
    <t>endfim3</t>
  </si>
  <si>
    <t>17.01</t>
  </si>
  <si>
    <t>17.03</t>
  </si>
  <si>
    <t>17.03.01</t>
  </si>
  <si>
    <t>17.03.02</t>
  </si>
  <si>
    <t>R$</t>
  </si>
  <si>
    <t>m²</t>
  </si>
  <si>
    <t>/m²</t>
  </si>
  <si>
    <t>17.02</t>
  </si>
  <si>
    <t>ART/RRT</t>
  </si>
  <si>
    <t>Responsável técnico - RT</t>
  </si>
  <si>
    <t>CAU/CREA</t>
  </si>
  <si>
    <t>CPF</t>
  </si>
  <si>
    <t>Conselho</t>
  </si>
  <si>
    <t>Registro nº</t>
  </si>
  <si>
    <t>17.04</t>
  </si>
  <si>
    <t>17.04.01</t>
  </si>
  <si>
    <t>17.04.02</t>
  </si>
  <si>
    <t>17.04.03</t>
  </si>
  <si>
    <t>Tipo de fundação compatível com as características do solo e da edificação.</t>
  </si>
  <si>
    <t>17.04.04</t>
  </si>
  <si>
    <t>17.04.05</t>
  </si>
  <si>
    <t>Identificação do imóvel proposto</t>
  </si>
  <si>
    <t>Documentação Básica</t>
  </si>
  <si>
    <t>Certidão do imóvel expedida pelo Cartório de Registro Geral de Imóveis</t>
  </si>
  <si>
    <t xml:space="preserve">Documentação para Construção/Conclusão/Reforma/Ampliação </t>
  </si>
  <si>
    <t>No caso de aquisição de terreno, opção de compra e venda:</t>
  </si>
  <si>
    <t>Valor proposto:</t>
  </si>
  <si>
    <t xml:space="preserve">Área: </t>
  </si>
  <si>
    <t>Valor unitário:</t>
  </si>
  <si>
    <t>Objeto</t>
  </si>
  <si>
    <t>Status</t>
  </si>
  <si>
    <t>Alvará/licença de obra*</t>
  </si>
  <si>
    <t>Data de validade:</t>
  </si>
  <si>
    <t>* poderá ser apresentada até a primeira liberação</t>
  </si>
  <si>
    <t>17.06</t>
  </si>
  <si>
    <t>17.06.01</t>
  </si>
  <si>
    <t>17.06.02</t>
  </si>
  <si>
    <t>17.06.03</t>
  </si>
  <si>
    <t>Itens Declarados pelo Responsável Técnico</t>
  </si>
  <si>
    <t>Cinta de respaldo em concreto armado sobre todas as paredes portantes.</t>
  </si>
  <si>
    <t xml:space="preserve"> Projeto Arquitetônico</t>
  </si>
  <si>
    <t>Projeto Estrutural</t>
  </si>
  <si>
    <t>Projeto Elétrico</t>
  </si>
  <si>
    <t>Projeto Hidrossanitário</t>
  </si>
  <si>
    <t>Projeto de Impermeabilização</t>
  </si>
  <si>
    <t>Projetos Complementares (opcionais)</t>
  </si>
  <si>
    <t>Execução*</t>
  </si>
  <si>
    <t>Empresa Executora/Construtora</t>
  </si>
  <si>
    <t>CNPJ Empresa</t>
  </si>
  <si>
    <t>Informações da obra</t>
  </si>
  <si>
    <t>Sistema construtivo</t>
  </si>
  <si>
    <t>Convencional</t>
  </si>
  <si>
    <t>Não-convencional*:</t>
  </si>
  <si>
    <t>Padrão de acabamento</t>
  </si>
  <si>
    <t>Alto</t>
  </si>
  <si>
    <t>Normal</t>
  </si>
  <si>
    <t>Baixo</t>
  </si>
  <si>
    <t>Mínimo</t>
  </si>
  <si>
    <t>Regime de construção</t>
  </si>
  <si>
    <t>Administração direta</t>
  </si>
  <si>
    <t>Empreitada:</t>
  </si>
  <si>
    <t>Construtora**</t>
  </si>
  <si>
    <t>CNPJ*</t>
  </si>
  <si>
    <t>*Sistemas não-convencionais serão analisados por profissional do quadro CAIXA</t>
  </si>
  <si>
    <t>**somente em caso de empreitada</t>
  </si>
  <si>
    <t>Quadro de áreas</t>
  </si>
  <si>
    <t>Habitacional</t>
  </si>
  <si>
    <t>Total a construir</t>
  </si>
  <si>
    <t>Benfeitorias</t>
  </si>
  <si>
    <t>Benfeitorias existentes</t>
  </si>
  <si>
    <t>Outros, descrever:</t>
  </si>
  <si>
    <t>Os serviços já executados também deverão ser incluídos no orçamento.</t>
  </si>
  <si>
    <t>Item</t>
  </si>
  <si>
    <t>Serviços</t>
  </si>
  <si>
    <t>Uni-da-de</t>
  </si>
  <si>
    <t>Quantidade</t>
  </si>
  <si>
    <t>Custo Unitário</t>
  </si>
  <si>
    <t>Custo Total</t>
  </si>
  <si>
    <t>Peso</t>
  </si>
  <si>
    <t>[R$]</t>
  </si>
  <si>
    <t>[%]</t>
  </si>
  <si>
    <t>SERVIÇOS PRELIMINARES E GERAIS</t>
  </si>
  <si>
    <t>Descrever todos os serviços preliminares necessários para a execução da obra.</t>
  </si>
  <si>
    <t>vb</t>
  </si>
  <si>
    <t>INFRAESTRUTURA</t>
  </si>
  <si>
    <t>Prever o movimento de terra necessário. O tipo de fundação projetada e a impermeabilização prevista para as fundações.</t>
  </si>
  <si>
    <t>Demolições</t>
  </si>
  <si>
    <t>m³</t>
  </si>
  <si>
    <t>Limpeza do terreno</t>
  </si>
  <si>
    <t>Escavações mecânicas</t>
  </si>
  <si>
    <t>Escavações manuais</t>
  </si>
  <si>
    <t>Aterro e apiloamento</t>
  </si>
  <si>
    <t>Locação da obra</t>
  </si>
  <si>
    <t>Fundações superficiais</t>
  </si>
  <si>
    <t>Fundações profundas</t>
  </si>
  <si>
    <t>Impermeabilização das fundações</t>
  </si>
  <si>
    <t>SUPRAESTRUTURA</t>
  </si>
  <si>
    <t>Descrever o tipo de estrutura projetada e materiais. Prever cinta de concreto para amarração da alveanaria. Na  ausência de laje é obrigatório a colocação de forro.</t>
  </si>
  <si>
    <t>Concreto armado, inclusive forma</t>
  </si>
  <si>
    <t>Laje de fôrro</t>
  </si>
  <si>
    <t>Estrutura de madeira</t>
  </si>
  <si>
    <t>Estrutura metálica</t>
  </si>
  <si>
    <t>PAREDES E PAINEIS</t>
  </si>
  <si>
    <t>Descrever o tipo de alvenaria tanto estrutural quanto de vedação.Especificar onde serão executadas as vergas e contravergas.</t>
  </si>
  <si>
    <t>Alvenaria em tijolo furado</t>
  </si>
  <si>
    <t>Alvenaria em tijolo maciço</t>
  </si>
  <si>
    <t>Alvenaria em bloco estrutural</t>
  </si>
  <si>
    <t>Paredes de concreto</t>
  </si>
  <si>
    <t>Vergas e contravergas de concreto</t>
  </si>
  <si>
    <t>m</t>
  </si>
  <si>
    <t>ESQUADRIAS</t>
  </si>
  <si>
    <t xml:space="preserve">Portas ou janelas em todas as aberturas de quartos, banheiros e vãos externos. </t>
  </si>
  <si>
    <t>Porta de entrada completa</t>
  </si>
  <si>
    <t>conj</t>
  </si>
  <si>
    <t>Portas internas completa</t>
  </si>
  <si>
    <t>Janelas</t>
  </si>
  <si>
    <t>Basculantes</t>
  </si>
  <si>
    <t>VIDROS E PLÁSTICOS</t>
  </si>
  <si>
    <t>Lisos</t>
  </si>
  <si>
    <t>Fantasia</t>
  </si>
  <si>
    <t>Temperado/laminado</t>
  </si>
  <si>
    <t>Tijolo de vidro</t>
  </si>
  <si>
    <t>Plásticos e acrílicos</t>
  </si>
  <si>
    <t xml:space="preserve">COBERTURAS </t>
  </si>
  <si>
    <t>Estrutura para telhado</t>
  </si>
  <si>
    <t>Telhas</t>
  </si>
  <si>
    <t>Calhas e rufos</t>
  </si>
  <si>
    <t>IMPERMEABILIZAÇÕES</t>
  </si>
  <si>
    <t>Terraços e coberturas</t>
  </si>
  <si>
    <t>Pisos e paredes do subsolo</t>
  </si>
  <si>
    <t>Boxes de banheiros</t>
  </si>
  <si>
    <t>Jardineiras</t>
  </si>
  <si>
    <t>REVESTIMENTOS INTERNOS</t>
  </si>
  <si>
    <t>Atender a exigência acabamento nas paredes internas e barra impermeável no box, com altura mínima de 1,50 m.</t>
  </si>
  <si>
    <t>Chapisco</t>
  </si>
  <si>
    <t>Emboço</t>
  </si>
  <si>
    <t>Reboco</t>
  </si>
  <si>
    <t>Reboco paulista</t>
  </si>
  <si>
    <t>Gesso</t>
  </si>
  <si>
    <t>Cerâmica</t>
  </si>
  <si>
    <t>Pastilhas de vidro</t>
  </si>
  <si>
    <t>Porcelanato</t>
  </si>
  <si>
    <t>FORROS</t>
  </si>
  <si>
    <t>Caso esteja previsto o uso de forro, especificar o tipo de material e seu respectivo local de aplicação.</t>
  </si>
  <si>
    <t>PVC</t>
  </si>
  <si>
    <t>Madeira</t>
  </si>
  <si>
    <t>REVESTIMENTOS EXTERNOS</t>
  </si>
  <si>
    <t>Atender às exigências de revestimento externo com pintura.</t>
  </si>
  <si>
    <t>12.12</t>
  </si>
  <si>
    <t>PINTURA</t>
  </si>
  <si>
    <t>Descrever tipos de pinturas previstas e seus respectivos locais de aplicação.</t>
  </si>
  <si>
    <t>Emassamento</t>
  </si>
  <si>
    <t>Pintura interna</t>
  </si>
  <si>
    <t>Pintura externa</t>
  </si>
  <si>
    <t>Pintura sobre madeira</t>
  </si>
  <si>
    <t>Pintura sobre concreto</t>
  </si>
  <si>
    <t>Pintura sobre metal</t>
  </si>
  <si>
    <t>Textura</t>
  </si>
  <si>
    <t>PISOS</t>
  </si>
  <si>
    <t>Atender a exigência de piso impermeável nas áreas molhadas.</t>
  </si>
  <si>
    <t>Contrapiso</t>
  </si>
  <si>
    <t>Cimentado rústico</t>
  </si>
  <si>
    <t>Cimentado liso</t>
  </si>
  <si>
    <t>Piso vinílico</t>
  </si>
  <si>
    <t>Carpete</t>
  </si>
  <si>
    <t>ACABAMENTOS</t>
  </si>
  <si>
    <t>Rodapés</t>
  </si>
  <si>
    <t>Soleiras</t>
  </si>
  <si>
    <t>Peitoris</t>
  </si>
  <si>
    <t>INSTALAÇÕES ELÉTRICAS E TELEFÔNICAS</t>
  </si>
  <si>
    <t>Tubulações e caixas nas lajes</t>
  </si>
  <si>
    <t>Tubulação e caixas nas alvenarias</t>
  </si>
  <si>
    <t>Enfiação</t>
  </si>
  <si>
    <t>Quadros de distribuição</t>
  </si>
  <si>
    <t>un</t>
  </si>
  <si>
    <t>Tomadas, interruptores e disjuntores</t>
  </si>
  <si>
    <t>Quadro de entrada de energia</t>
  </si>
  <si>
    <t>Nº de pontos por cômodo (preencher com a quant. relacionada aos tipos abaixo)</t>
  </si>
  <si>
    <t>Interfone</t>
  </si>
  <si>
    <t>Quartos</t>
  </si>
  <si>
    <t>Sala</t>
  </si>
  <si>
    <t>Cozinha</t>
  </si>
  <si>
    <t>WC</t>
  </si>
  <si>
    <t>Ár. Serviço</t>
  </si>
  <si>
    <t>Tomadas</t>
  </si>
  <si>
    <t>Interruptores</t>
  </si>
  <si>
    <t>Pontos de luz</t>
  </si>
  <si>
    <t>INSTALAÇÕES HIDRÁULICAS</t>
  </si>
  <si>
    <t>Cavalete e hidrômetro</t>
  </si>
  <si>
    <t>Tubulação de água fria</t>
  </si>
  <si>
    <t>Tubulação de água quente</t>
  </si>
  <si>
    <t>Reservatório de água fria</t>
  </si>
  <si>
    <t>Equipamento aquecimento de água</t>
  </si>
  <si>
    <t>Reservatório de água quente</t>
  </si>
  <si>
    <t>INSTALAÇÕES DE ESGOTO E ÁGUAS PLUVIAIS</t>
  </si>
  <si>
    <t>Se utilizado sistema de aquecimento de água, informar características, marca, modelo; Reservatório de água fria capacidade mínima de 500 l.Descrever a solução de drenagem de águas pluviais do terreno ou justificar a dispensa.</t>
  </si>
  <si>
    <t>Tubulação</t>
  </si>
  <si>
    <t>Caixas</t>
  </si>
  <si>
    <t>cx. de gordura</t>
  </si>
  <si>
    <t>cx. passagem</t>
  </si>
  <si>
    <t>fossa séptica</t>
  </si>
  <si>
    <t>sumidouro</t>
  </si>
  <si>
    <t>Fossa Séptica</t>
  </si>
  <si>
    <t>Capacidade</t>
  </si>
  <si>
    <t>Sumidouro</t>
  </si>
  <si>
    <t>Material</t>
  </si>
  <si>
    <t>Rede de drenagem do lote</t>
  </si>
  <si>
    <t>LOUÇAS E METAIS</t>
  </si>
  <si>
    <t>Vasos sanitários</t>
  </si>
  <si>
    <t>Lavatórios</t>
  </si>
  <si>
    <t>Pia de Cozinha</t>
  </si>
  <si>
    <t>Bancadas</t>
  </si>
  <si>
    <t>Tanque</t>
  </si>
  <si>
    <t>Torneiras e registros</t>
  </si>
  <si>
    <t>COMPLEMENTOS</t>
  </si>
  <si>
    <t>Limpeza final e calafetes</t>
  </si>
  <si>
    <t>OUTROS SERVIÇOS</t>
  </si>
  <si>
    <t>Descrever.</t>
  </si>
  <si>
    <t>TOTAL</t>
  </si>
  <si>
    <t>Custo/m² [R$]</t>
  </si>
  <si>
    <t>HABITAÇÃO</t>
  </si>
  <si>
    <t>COMERCIAL</t>
  </si>
  <si>
    <t>Serviço</t>
  </si>
  <si>
    <t>Valor</t>
  </si>
  <si>
    <t xml:space="preserve"> Sp*</t>
  </si>
  <si>
    <t>Ac*</t>
  </si>
  <si>
    <t>Serviços preliminares e gerais</t>
  </si>
  <si>
    <t>Infra-estrutura</t>
  </si>
  <si>
    <t>Supra-estrutura</t>
  </si>
  <si>
    <t>Paredes e painéis</t>
  </si>
  <si>
    <t>Esquadrias</t>
  </si>
  <si>
    <t>Vidros e plásticos</t>
  </si>
  <si>
    <t>Coberturas</t>
  </si>
  <si>
    <t>Impermeabilizações</t>
  </si>
  <si>
    <t>Revestimentos internos</t>
  </si>
  <si>
    <t>Forros</t>
  </si>
  <si>
    <t>Revestimentos externos</t>
  </si>
  <si>
    <t>Pintura</t>
  </si>
  <si>
    <t>Pisos</t>
  </si>
  <si>
    <t>Acabamentos</t>
  </si>
  <si>
    <t>Instalações elétricas e telefônicas</t>
  </si>
  <si>
    <t>Instalações hidráulicas</t>
  </si>
  <si>
    <t>Instalações de esgoto e águas pluviais</t>
  </si>
  <si>
    <t>Louças e metais</t>
  </si>
  <si>
    <t>Complementos</t>
  </si>
  <si>
    <t>Outros serviços</t>
  </si>
  <si>
    <t>Totais</t>
  </si>
  <si>
    <t>%</t>
  </si>
  <si>
    <t>* Sp = Simples, Ac = Acumulado</t>
  </si>
  <si>
    <t>Ao assinarmos a atual proposta, comprovamos ciência e declaramos que:</t>
  </si>
  <si>
    <t>•</t>
  </si>
  <si>
    <t>O imóvel atenderá a todas as condições acima;</t>
  </si>
  <si>
    <t xml:space="preserve">Alterações no projeto analisado, não-atendimento das condições mínimas obrigatórias </t>
  </si>
  <si>
    <t>Responsável Técnico - Arquitetura/Engenharia</t>
  </si>
  <si>
    <t>s</t>
  </si>
  <si>
    <t>BR</t>
  </si>
  <si>
    <t>G</t>
  </si>
  <si>
    <t>D</t>
  </si>
  <si>
    <t>Muro  de alvenaria</t>
  </si>
  <si>
    <t>Prezado Proponente,</t>
  </si>
  <si>
    <t>Oriente-se pelo seguinte esquema de cores para o preenchimento de informações:</t>
  </si>
  <si>
    <r>
      <t xml:space="preserve">campos em </t>
    </r>
    <r>
      <rPr>
        <b/>
        <sz val="9"/>
        <rFont val="Arial"/>
        <family val="2"/>
      </rPr>
      <t>amarelo claro</t>
    </r>
    <r>
      <rPr>
        <sz val="9"/>
        <rFont val="Arial"/>
        <family val="2"/>
      </rPr>
      <t xml:space="preserve">, preenchidos pelo </t>
    </r>
    <r>
      <rPr>
        <b/>
        <sz val="9"/>
        <rFont val="Arial"/>
        <family val="2"/>
      </rPr>
      <t>proponente</t>
    </r>
    <r>
      <rPr>
        <sz val="9"/>
        <rFont val="Arial"/>
        <family val="2"/>
      </rPr>
      <t xml:space="preserve">; se houver </t>
    </r>
    <r>
      <rPr>
        <b/>
        <sz val="9"/>
        <rFont val="Arial"/>
        <family val="2"/>
      </rPr>
      <t>borda laranja</t>
    </r>
    <r>
      <rPr>
        <sz val="9"/>
        <rFont val="Arial"/>
        <family val="2"/>
      </rPr>
      <t xml:space="preserve">, selecione uma opção pré-cadastrada; quando for </t>
    </r>
    <r>
      <rPr>
        <b/>
        <sz val="9"/>
        <rFont val="Arial"/>
        <family val="2"/>
      </rPr>
      <t>borda cinza</t>
    </r>
    <r>
      <rPr>
        <sz val="9"/>
        <rFont val="Arial"/>
        <family val="2"/>
      </rPr>
      <t>, digite a informação solicitada.</t>
    </r>
  </si>
  <si>
    <r>
      <t xml:space="preserve">campos em </t>
    </r>
    <r>
      <rPr>
        <b/>
        <sz val="9"/>
        <rFont val="Arial"/>
        <family val="2"/>
      </rPr>
      <t>azul claro</t>
    </r>
    <r>
      <rPr>
        <sz val="9"/>
        <rFont val="Arial"/>
        <family val="2"/>
      </rPr>
      <t>, preenchidos pelo</t>
    </r>
    <r>
      <rPr>
        <b/>
        <sz val="9"/>
        <rFont val="Arial"/>
        <family val="2"/>
      </rPr>
      <t xml:space="preserve"> Responsável Técnico do proponente</t>
    </r>
    <r>
      <rPr>
        <sz val="9"/>
        <rFont val="Arial"/>
        <family val="2"/>
      </rPr>
      <t xml:space="preserve">; se houver </t>
    </r>
    <r>
      <rPr>
        <b/>
        <sz val="9"/>
        <rFont val="Arial"/>
        <family val="2"/>
      </rPr>
      <t>borda laranja</t>
    </r>
    <r>
      <rPr>
        <sz val="9"/>
        <rFont val="Arial"/>
        <family val="2"/>
      </rPr>
      <t xml:space="preserve">, selecione uma opção pré-cadastrada; quando for </t>
    </r>
    <r>
      <rPr>
        <b/>
        <sz val="9"/>
        <rFont val="Arial"/>
        <family val="2"/>
      </rPr>
      <t>borda cinza</t>
    </r>
    <r>
      <rPr>
        <sz val="9"/>
        <rFont val="Arial"/>
        <family val="2"/>
      </rPr>
      <t>, digite a informação solicitada.</t>
    </r>
  </si>
  <si>
    <t>endfim4</t>
  </si>
  <si>
    <t>Endereço (exatamewnte como consta na matrícula do imóvel)</t>
  </si>
  <si>
    <r>
      <t xml:space="preserve">Nº </t>
    </r>
    <r>
      <rPr>
        <b/>
        <sz val="8"/>
        <rFont val="Arial"/>
        <family val="2"/>
      </rPr>
      <t>**</t>
    </r>
  </si>
  <si>
    <t>** se um mesmo RT for o responsável por mais de um serviço, é possível recolher uma única ART/RRT para o conjunto de serviços, desde que todos os serviços estejam devidamente registrados no documento; neste caso, repetir todos os dados para todos os serviços sob sua responsabilidade</t>
  </si>
  <si>
    <t>O2I</t>
  </si>
  <si>
    <t>O2F</t>
  </si>
  <si>
    <t>E2I</t>
  </si>
  <si>
    <t>E2F</t>
  </si>
  <si>
    <t>O3I</t>
  </si>
  <si>
    <t>O3F</t>
  </si>
  <si>
    <t>E3I</t>
  </si>
  <si>
    <t>E3F</t>
  </si>
  <si>
    <t>meses</t>
  </si>
  <si>
    <t>Nº de vistorias/parcelas previstas</t>
  </si>
  <si>
    <t>ORG</t>
  </si>
  <si>
    <t>e/ou qualidade insuficiente da obra implicarão na não-liberação das parcelas ou</t>
  </si>
  <si>
    <t>desenquadramento no programa, e a consequente execução antecipada do contrato.</t>
  </si>
  <si>
    <t>ORI</t>
  </si>
  <si>
    <t>Projeto de arquitetura</t>
  </si>
  <si>
    <t>EXI</t>
  </si>
  <si>
    <t>EXF</t>
  </si>
  <si>
    <t>Data prevista de término</t>
  </si>
  <si>
    <t>P2I</t>
  </si>
  <si>
    <t>P2F</t>
  </si>
  <si>
    <t>EXE</t>
  </si>
  <si>
    <t>17.09</t>
  </si>
  <si>
    <t>17.09.01</t>
  </si>
  <si>
    <t>17.09.02</t>
  </si>
  <si>
    <t>17.09.03</t>
  </si>
  <si>
    <t>17.09.04</t>
  </si>
  <si>
    <t>17.09.05</t>
  </si>
  <si>
    <t>17.04.06</t>
  </si>
  <si>
    <t>17.05</t>
  </si>
  <si>
    <t>17.05.01</t>
  </si>
  <si>
    <t>17.05.02</t>
  </si>
  <si>
    <t>17.05.03</t>
  </si>
  <si>
    <t>17.05.06</t>
  </si>
  <si>
    <t>17.05.04</t>
  </si>
  <si>
    <t>17.05.05</t>
  </si>
  <si>
    <t>17.05.07</t>
  </si>
  <si>
    <t>17.05.08</t>
  </si>
  <si>
    <t>17.05.09</t>
  </si>
  <si>
    <t>17.06.04</t>
  </si>
  <si>
    <t>1.54</t>
  </si>
  <si>
    <t>1.55</t>
  </si>
  <si>
    <t>1.56</t>
  </si>
  <si>
    <t>1.20</t>
  </si>
  <si>
    <t>1.21</t>
  </si>
  <si>
    <t>1.22</t>
  </si>
  <si>
    <t>1.23</t>
  </si>
  <si>
    <t>1.25</t>
  </si>
  <si>
    <t>1.26</t>
  </si>
  <si>
    <t>1.84</t>
  </si>
  <si>
    <t>1.85</t>
  </si>
  <si>
    <t>1.86</t>
  </si>
  <si>
    <t>1.87</t>
  </si>
  <si>
    <t>1.88</t>
  </si>
  <si>
    <t>1.45</t>
  </si>
  <si>
    <t>1.44</t>
  </si>
  <si>
    <t>1.44.01</t>
  </si>
  <si>
    <t>1.45.01</t>
  </si>
  <si>
    <t>1.44.02</t>
  </si>
  <si>
    <t>1.44.03</t>
  </si>
  <si>
    <t>1.45.02</t>
  </si>
  <si>
    <t>1.45.03</t>
  </si>
  <si>
    <t>22.01</t>
  </si>
  <si>
    <t>22.02</t>
  </si>
  <si>
    <t>22.03</t>
  </si>
  <si>
    <t>22.03.01</t>
  </si>
  <si>
    <t>22.03.02</t>
  </si>
  <si>
    <t>22 - DOCUMENTAÇÃO PARA ANÁLISE TÉCNICA</t>
  </si>
  <si>
    <r>
      <t xml:space="preserve">Recurso FGTS: </t>
    </r>
    <r>
      <rPr>
        <sz val="8"/>
        <rFont val="Arial"/>
        <family val="2"/>
      </rPr>
      <t xml:space="preserve">só aceitar se já aprovado; </t>
    </r>
    <r>
      <rPr>
        <b/>
        <sz val="8"/>
        <rFont val="Arial"/>
        <family val="2"/>
      </rPr>
      <t xml:space="preserve">Recurso SBPE: </t>
    </r>
    <r>
      <rPr>
        <sz val="8"/>
        <rFont val="Arial"/>
        <family val="2"/>
      </rPr>
      <t>em aprovação para análise, documentação definitiva até a primeira liberação.</t>
    </r>
  </si>
  <si>
    <t>Impermeabilização da fundação, de alicerces, baldrames e radiers, em todas as faces que tenham contato com o solo, para evitar a ocorrência de umidade ascendente.</t>
  </si>
  <si>
    <t>17 - VALORES/CUSTOS</t>
  </si>
  <si>
    <t>17.01.01</t>
  </si>
  <si>
    <t>17.02.01</t>
  </si>
  <si>
    <t>17.02.02</t>
  </si>
  <si>
    <t>17.02.03</t>
  </si>
  <si>
    <t>17.02.04</t>
  </si>
  <si>
    <t>17.02.05</t>
  </si>
  <si>
    <t>17.02.06</t>
  </si>
  <si>
    <t>17.02.07</t>
  </si>
  <si>
    <t>17.02.08</t>
  </si>
  <si>
    <t>17.02.09</t>
  </si>
  <si>
    <t>17.02.10</t>
  </si>
  <si>
    <t>17.02.11</t>
  </si>
  <si>
    <t>17.03.03</t>
  </si>
  <si>
    <t>17.03.04</t>
  </si>
  <si>
    <t>17.03.05</t>
  </si>
  <si>
    <t>17.03.06</t>
  </si>
  <si>
    <t>17.04.07</t>
  </si>
  <si>
    <t>17.04.08</t>
  </si>
  <si>
    <t>17.06.05</t>
  </si>
  <si>
    <t>17.06.06</t>
  </si>
  <si>
    <t>17.06.07</t>
  </si>
  <si>
    <t>17.06.08</t>
  </si>
  <si>
    <t>17.07</t>
  </si>
  <si>
    <t>17.07.01</t>
  </si>
  <si>
    <t>17.07.02</t>
  </si>
  <si>
    <t>17.07.03</t>
  </si>
  <si>
    <t>17.07.04</t>
  </si>
  <si>
    <t>17.07.05</t>
  </si>
  <si>
    <t>17.07.06</t>
  </si>
  <si>
    <t>17.08</t>
  </si>
  <si>
    <t>17.08.01</t>
  </si>
  <si>
    <t>17.08.02</t>
  </si>
  <si>
    <t>17.08.03</t>
  </si>
  <si>
    <t>17.08.04</t>
  </si>
  <si>
    <t>17.08.05</t>
  </si>
  <si>
    <t>17.08.06</t>
  </si>
  <si>
    <t>17.09.06</t>
  </si>
  <si>
    <t>17.09.07</t>
  </si>
  <si>
    <t>17.09.08</t>
  </si>
  <si>
    <t>17.09.09</t>
  </si>
  <si>
    <t>17.09.10</t>
  </si>
  <si>
    <t>17.09.11</t>
  </si>
  <si>
    <t>17.10</t>
  </si>
  <si>
    <t>17.10.01</t>
  </si>
  <si>
    <t>17.10.02</t>
  </si>
  <si>
    <t>17.10.03</t>
  </si>
  <si>
    <t>17.10.04</t>
  </si>
  <si>
    <t>17.10.05</t>
  </si>
  <si>
    <t>17.10.06</t>
  </si>
  <si>
    <t>17.11</t>
  </si>
  <si>
    <t>17.11.01</t>
  </si>
  <si>
    <t>17.11.02</t>
  </si>
  <si>
    <t>17.11.03</t>
  </si>
  <si>
    <t>17.11.04</t>
  </si>
  <si>
    <t>17.11.05</t>
  </si>
  <si>
    <t>17.11.06</t>
  </si>
  <si>
    <t>17.11.07</t>
  </si>
  <si>
    <t>17.11.08</t>
  </si>
  <si>
    <t>17.11.09</t>
  </si>
  <si>
    <t>17.11.10</t>
  </si>
  <si>
    <t>17.12.01</t>
  </si>
  <si>
    <t>17.12.02</t>
  </si>
  <si>
    <t>17.12.03</t>
  </si>
  <si>
    <t>17.12.04</t>
  </si>
  <si>
    <t>17.12.05</t>
  </si>
  <si>
    <t>17.12.06</t>
  </si>
  <si>
    <t>17.12.07</t>
  </si>
  <si>
    <t>17.12.08</t>
  </si>
  <si>
    <t>17.12.09</t>
  </si>
  <si>
    <t>17.13</t>
  </si>
  <si>
    <t>17.13.01</t>
  </si>
  <si>
    <t>17.13.02</t>
  </si>
  <si>
    <t>17.13.03</t>
  </si>
  <si>
    <t>17.13.04</t>
  </si>
  <si>
    <t>17.13.05</t>
  </si>
  <si>
    <t>17.13.06</t>
  </si>
  <si>
    <t>17.13.07</t>
  </si>
  <si>
    <t>17.13.08</t>
  </si>
  <si>
    <t>17.13.09</t>
  </si>
  <si>
    <t>17.13.10</t>
  </si>
  <si>
    <t>17.14</t>
  </si>
  <si>
    <t>17.14.01</t>
  </si>
  <si>
    <t>17.14.02</t>
  </si>
  <si>
    <t>17.14.03</t>
  </si>
  <si>
    <t>17.14.04</t>
  </si>
  <si>
    <t>17.14.05</t>
  </si>
  <si>
    <t>17.15</t>
  </si>
  <si>
    <t>17.15.01</t>
  </si>
  <si>
    <t>17.15.02</t>
  </si>
  <si>
    <t>17.15.03</t>
  </si>
  <si>
    <t>17.15.04</t>
  </si>
  <si>
    <t>17.15.05</t>
  </si>
  <si>
    <t>17.15.06</t>
  </si>
  <si>
    <t>17.15.07</t>
  </si>
  <si>
    <t>17.15.08</t>
  </si>
  <si>
    <t>17.15.09</t>
  </si>
  <si>
    <t>17.15.10</t>
  </si>
  <si>
    <t>17.16</t>
  </si>
  <si>
    <t>17.16.01</t>
  </si>
  <si>
    <t>17.16.02</t>
  </si>
  <si>
    <t>17.16.03</t>
  </si>
  <si>
    <t>17.16.04</t>
  </si>
  <si>
    <t>17.16.05</t>
  </si>
  <si>
    <t>17.16.06</t>
  </si>
  <si>
    <t>17.16.07</t>
  </si>
  <si>
    <t>17.16.08</t>
  </si>
  <si>
    <t>17.17</t>
  </si>
  <si>
    <t>17.17.01</t>
  </si>
  <si>
    <t>17.17.02</t>
  </si>
  <si>
    <t>17.17.03</t>
  </si>
  <si>
    <t>17.17.04</t>
  </si>
  <si>
    <t>17.17.05</t>
  </si>
  <si>
    <t>17.17.06</t>
  </si>
  <si>
    <t>17.17.07</t>
  </si>
  <si>
    <t>17.18</t>
  </si>
  <si>
    <t>17.18.01</t>
  </si>
  <si>
    <t>17.18.02</t>
  </si>
  <si>
    <t>17.18.03</t>
  </si>
  <si>
    <t>17.18.04</t>
  </si>
  <si>
    <t>17.18.05</t>
  </si>
  <si>
    <t>17.18.06</t>
  </si>
  <si>
    <t>17.18.07</t>
  </si>
  <si>
    <t>17.18.08</t>
  </si>
  <si>
    <t>17.19</t>
  </si>
  <si>
    <t>17.19.01</t>
  </si>
  <si>
    <t>17.20</t>
  </si>
  <si>
    <t>17.20.01</t>
  </si>
  <si>
    <t>17.20.02</t>
  </si>
  <si>
    <t>17.20.03</t>
  </si>
  <si>
    <t>17.21</t>
  </si>
  <si>
    <t>17.21.03</t>
  </si>
  <si>
    <t>17.21.04</t>
  </si>
  <si>
    <t>18 - CRONOGRAMAS</t>
  </si>
  <si>
    <t>18.01</t>
  </si>
  <si>
    <t>18.01.03</t>
  </si>
  <si>
    <t>18.01.04</t>
  </si>
  <si>
    <t>Execu-
tado</t>
  </si>
  <si>
    <t>18.02</t>
  </si>
  <si>
    <t>18.03</t>
  </si>
  <si>
    <t>18.04</t>
  </si>
  <si>
    <t>18.05</t>
  </si>
  <si>
    <t>18.06</t>
  </si>
  <si>
    <t>18.07</t>
  </si>
  <si>
    <t>18.08</t>
  </si>
  <si>
    <t>18.09</t>
  </si>
  <si>
    <t>18.10</t>
  </si>
  <si>
    <t>18.11</t>
  </si>
  <si>
    <t>18.12</t>
  </si>
  <si>
    <t>18.13</t>
  </si>
  <si>
    <t>18.14</t>
  </si>
  <si>
    <t>18.15</t>
  </si>
  <si>
    <t>18.16</t>
  </si>
  <si>
    <t>18.17</t>
  </si>
  <si>
    <t>18.18</t>
  </si>
  <si>
    <t>18.19</t>
  </si>
  <si>
    <t>18.20</t>
  </si>
  <si>
    <t>Documentação para Aquisição de Terreno e Construção</t>
  </si>
  <si>
    <t>22.09.01</t>
  </si>
  <si>
    <t>22.09.02</t>
  </si>
  <si>
    <t>22.09.03</t>
  </si>
  <si>
    <t>22.09.04</t>
  </si>
  <si>
    <t>22.09.05</t>
  </si>
  <si>
    <t>22.09.06</t>
  </si>
  <si>
    <t>22.09.07</t>
  </si>
  <si>
    <t>Uso de materiais de construção conforme as normas técnicas brasileiras, em especial as constantes no PBQP-H.</t>
  </si>
  <si>
    <t>Impermeabilização das 3 primeiras fiadas de alvenaria, para evitar a ocorrência de umidade ascendente.</t>
  </si>
  <si>
    <t>Tratamento contra cupim em todo tipo de madeira aplicada na estrutura da cobertura e das esquadrias (folhas, caixilhos, marcos, contra-marcos e alizares).</t>
  </si>
  <si>
    <t>O orçamento obrigatoriamente deverá contemplar os itens que atendam às condições mínimas obrigatórias para aceitação do imóvel como garantia.</t>
  </si>
  <si>
    <t>T1I</t>
  </si>
  <si>
    <t>T1F</t>
  </si>
  <si>
    <t>T2I</t>
  </si>
  <si>
    <t>T2F</t>
  </si>
  <si>
    <t>T3I</t>
  </si>
  <si>
    <t>T3F</t>
  </si>
  <si>
    <t>Acumul. anterior</t>
  </si>
  <si>
    <t>10 - OBRA</t>
  </si>
  <si>
    <t>10.01</t>
  </si>
  <si>
    <t>10.01.01</t>
  </si>
  <si>
    <t>10.01.02</t>
  </si>
  <si>
    <t>10.02</t>
  </si>
  <si>
    <t>10.02.01</t>
  </si>
  <si>
    <t>10.02.02</t>
  </si>
  <si>
    <t>10.02.03</t>
  </si>
  <si>
    <t>10.02.04</t>
  </si>
  <si>
    <t>10.03</t>
  </si>
  <si>
    <t>10.03.01</t>
  </si>
  <si>
    <t>10.03.02</t>
  </si>
  <si>
    <t>10.04.01</t>
  </si>
  <si>
    <t>10.05.01</t>
  </si>
  <si>
    <t>10.05.01.01</t>
  </si>
  <si>
    <t>10.05.01.02</t>
  </si>
  <si>
    <t>10.04.02</t>
  </si>
  <si>
    <t>10.04.03</t>
  </si>
  <si>
    <t>14 - ANOTAÇÕES/RELATÓRIOS DE RESPONSABILIDADE TÉCNICA – ART/RRT</t>
  </si>
  <si>
    <t>14.01</t>
  </si>
  <si>
    <t>14.01.01</t>
  </si>
  <si>
    <t>14.01.02</t>
  </si>
  <si>
    <t>14.01.03</t>
  </si>
  <si>
    <t>14.01.04</t>
  </si>
  <si>
    <t>14.01.05</t>
  </si>
  <si>
    <t>14.01.06</t>
  </si>
  <si>
    <t>14.01.07</t>
  </si>
  <si>
    <t>14.01.08</t>
  </si>
  <si>
    <t>14.01.09</t>
  </si>
  <si>
    <t>Especificação - Descrição das características de materiais e serviços, constando
o padrão de acabamento/linha do produto e local onde serão empregados</t>
  </si>
  <si>
    <t>Terreno: valor proposto</t>
  </si>
  <si>
    <t>N°CAU/CREA</t>
  </si>
  <si>
    <t>Uso do imóvel proposto:</t>
  </si>
  <si>
    <t>Tipo do imóvel proposto:</t>
  </si>
  <si>
    <t>Outro, especificar:</t>
  </si>
  <si>
    <t>1.02</t>
  </si>
  <si>
    <t>1.03</t>
  </si>
  <si>
    <t>Modelos Padronizados Caixa</t>
  </si>
  <si>
    <t>Sugerimos sempre guardar o arquivo original em uma pasta segura e preencher uma cópia deste, de forma a garantir a existência de um modelo válido, no caso de um erro qualquer no preenchimento dos dados.</t>
  </si>
  <si>
    <t>Em caso de dúvidas, solicite outro arquivo original deste modelo à sua Agência/SR/CCA de atendimento.</t>
  </si>
  <si>
    <t>e4</t>
  </si>
  <si>
    <t>e3</t>
  </si>
  <si>
    <r>
      <t xml:space="preserve">Este arquivo foi protegido sem senha, apenas para evitar eventuais erros oriundos de distração ou mal uso. Não modifique nada em campos de outras cores (branco, cinza, preto, hachurado...): eles podem conter fórmulas importantes, que invalidem o modelo se forem apagados. Não elimine e/ou apague linhas, colunas ou trechos do modelo, o que pode invalidar seu uso. Lembre-se: </t>
    </r>
    <r>
      <rPr>
        <b/>
        <sz val="9"/>
        <color indexed="10"/>
        <rFont val="Arial"/>
        <family val="2"/>
      </rPr>
      <t>este modelo É a sua proposta! E modificar este modelo pode invalidar a sua proposta.</t>
    </r>
  </si>
  <si>
    <t>(versão com macros, testadas nas versões Excel 2003 a 2013)</t>
  </si>
  <si>
    <t>1.04</t>
  </si>
  <si>
    <t>1.05</t>
  </si>
  <si>
    <r>
      <t xml:space="preserve">Os documentos devem ser </t>
    </r>
    <r>
      <rPr>
        <b/>
        <sz val="9"/>
        <rFont val="Arial"/>
        <family val="2"/>
      </rPr>
      <t>entregues em arquivo digital e também impressos e assinados</t>
    </r>
    <r>
      <rPr>
        <sz val="9"/>
        <rFont val="Arial"/>
        <family val="2"/>
      </rPr>
      <t>.</t>
    </r>
  </si>
  <si>
    <r>
      <t xml:space="preserve">Preencha </t>
    </r>
    <r>
      <rPr>
        <b/>
        <sz val="9"/>
        <rFont val="Arial"/>
        <family val="2"/>
      </rPr>
      <t>todos os campos em azul claro</t>
    </r>
    <r>
      <rPr>
        <sz val="9"/>
        <rFont val="Arial"/>
        <family val="2"/>
      </rPr>
      <t>, podendo ignorar aqueles marcados como opcionais.</t>
    </r>
  </si>
  <si>
    <r>
      <t xml:space="preserve">Caso os dados não tenham sido todos preenchidos, a CAIXA pode solicitar a </t>
    </r>
    <r>
      <rPr>
        <b/>
        <sz val="9"/>
        <rFont val="Arial"/>
        <family val="2"/>
      </rPr>
      <t>complementação da informação</t>
    </r>
    <r>
      <rPr>
        <sz val="9"/>
        <rFont val="Arial"/>
        <family val="2"/>
      </rPr>
      <t>, se esta for fundamental para a análise da proposta; neste caso, a não complementação da informação pode inviabilizar a proposta.</t>
    </r>
  </si>
  <si>
    <t xml:space="preserve">Serv. técnicos , projetos, taxas, desp. inic., inst. provis., barracão, consumos e limpeza de obra </t>
  </si>
  <si>
    <t>Cobertura em telhas cerâmicas, de concreto ou de material com desempenho equivalente. É admitida telha de fibrocimento e &gt;= 6mm em imóvel com laje.</t>
  </si>
  <si>
    <t>#PÚBLICO</t>
  </si>
</sst>
</file>

<file path=xl/styles.xml><?xml version="1.0" encoding="utf-8"?>
<styleSheet xmlns="http://schemas.openxmlformats.org/spreadsheetml/2006/main">
  <numFmts count="5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;;;"/>
    <numFmt numFmtId="173" formatCode="[&lt;=99999999]####\-####;\(###\)\ ####\-####"/>
    <numFmt numFmtId="174" formatCode="0.0"/>
    <numFmt numFmtId="175" formatCode="&quot;R$ &quot;#,##0.00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_(* #,##0.000_);_(* \(#,##0.000\);_(* &quot;-&quot;??_);_(@_)"/>
    <numFmt numFmtId="181" formatCode="000000&quot;-&quot;00"/>
    <numFmt numFmtId="182" formatCode="0.000"/>
    <numFmt numFmtId="183" formatCode="[$-416]dddd\,\ d&quot; de &quot;mmmm&quot; de &quot;yyyy"/>
    <numFmt numFmtId="184" formatCode="0.0%"/>
    <numFmt numFmtId="185" formatCode=";;"/>
    <numFmt numFmtId="186" formatCode="mmm/yyyy"/>
    <numFmt numFmtId="187" formatCode="0#"/>
    <numFmt numFmtId="188" formatCode="#,##0.0"/>
    <numFmt numFmtId="189" formatCode="_(* #,##0.00_);_(* \(#,##0.00\);_(* &quot;-&quot;????_);_(@_)"/>
    <numFmt numFmtId="190" formatCode="mmm/\y\y\y\y"/>
    <numFmt numFmtId="191" formatCode="mm/\y\y\y\y"/>
    <numFmt numFmtId="192" formatCode="dd/mm/\y\y\y\y"/>
    <numFmt numFmtId="193" formatCode="&quot;R$&quot;\ #,##0.00"/>
    <numFmt numFmtId="194" formatCode="dd/mm/yy;@"/>
    <numFmt numFmtId="195" formatCode="dd/mm/yyyy;@"/>
    <numFmt numFmtId="196" formatCode="&quot;Parcela - &quot;00"/>
    <numFmt numFmtId="197" formatCode="00"/>
    <numFmt numFmtId="198" formatCode="&quot;&quot;"/>
    <numFmt numFmtId="199" formatCode="&quot;%&quot;\ @"/>
    <numFmt numFmtId="200" formatCode="&quot;Parcela-&quot;00"/>
    <numFmt numFmtId="201" formatCode="#,##0.0#"/>
    <numFmt numFmtId="202" formatCode="#,##0.#0"/>
    <numFmt numFmtId="203" formatCode="###&quot;.&quot;###&quot;.&quot;###&quot;/&quot;####&quot;-&quot;##"/>
    <numFmt numFmtId="204" formatCode="#####\-####"/>
    <numFmt numFmtId="205" formatCode="0000"/>
    <numFmt numFmtId="206" formatCode="000000000"/>
  </numFmts>
  <fonts count="62">
    <font>
      <sz val="10"/>
      <name val="Arial"/>
      <family val="0"/>
    </font>
    <font>
      <sz val="11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rebuchet MS"/>
      <family val="2"/>
    </font>
    <font>
      <sz val="10"/>
      <name val="Trebuchet MS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Trebuchet MS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MS Sans Serif"/>
      <family val="0"/>
    </font>
    <font>
      <b/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3"/>
      </patternFill>
    </fill>
    <fill>
      <patternFill patternType="lightDown">
        <bgColor indexed="9"/>
      </patternFill>
    </fill>
    <fill>
      <patternFill patternType="lightDown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52"/>
      </right>
      <top style="thin">
        <color indexed="22"/>
      </top>
      <bottom style="thin">
        <color indexed="22"/>
      </bottom>
    </border>
    <border>
      <left style="thin">
        <color indexed="52"/>
      </left>
      <right style="thin"/>
      <top style="thin">
        <color indexed="52"/>
      </top>
      <bottom style="thin">
        <color indexed="52"/>
      </bottom>
    </border>
    <border>
      <left style="thin"/>
      <right style="thin"/>
      <top style="thin">
        <color indexed="52"/>
      </top>
      <bottom style="thin">
        <color indexed="52"/>
      </bottom>
    </border>
    <border>
      <left style="thin"/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52"/>
      </left>
      <right>
        <color indexed="63"/>
      </right>
      <top style="thin">
        <color indexed="52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52"/>
      </top>
      <bottom style="thin">
        <color indexed="52"/>
      </bottom>
    </border>
    <border>
      <left>
        <color indexed="63"/>
      </left>
      <right style="thin">
        <color indexed="52"/>
      </right>
      <top style="thin">
        <color indexed="52"/>
      </top>
      <bottom style="thin">
        <color indexed="52"/>
      </bottom>
    </border>
    <border>
      <left>
        <color indexed="63"/>
      </left>
      <right style="thin">
        <color indexed="5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hair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1" fillId="28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31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0" borderId="5" applyNumberFormat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57">
    <xf numFmtId="0" fontId="0" fillId="0" borderId="0" xfId="0" applyAlignment="1">
      <alignment/>
    </xf>
    <xf numFmtId="0" fontId="1" fillId="0" borderId="0" xfId="51" applyFont="1" applyAlignment="1" applyProtection="1">
      <alignment vertical="center"/>
      <protection/>
    </xf>
    <xf numFmtId="0" fontId="1" fillId="33" borderId="0" xfId="51" applyFont="1" applyFill="1" applyAlignment="1" applyProtection="1">
      <alignment vertical="center"/>
      <protection/>
    </xf>
    <xf numFmtId="0" fontId="2" fillId="33" borderId="0" xfId="51" applyFont="1" applyFill="1" applyAlignment="1" applyProtection="1">
      <alignment vertical="center"/>
      <protection/>
    </xf>
    <xf numFmtId="0" fontId="3" fillId="33" borderId="0" xfId="51" applyFont="1" applyFill="1" applyAlignment="1" applyProtection="1">
      <alignment vertical="center"/>
      <protection/>
    </xf>
    <xf numFmtId="0" fontId="5" fillId="33" borderId="10" xfId="51" applyFont="1" applyFill="1" applyBorder="1" applyAlignment="1" applyProtection="1">
      <alignment vertical="center"/>
      <protection/>
    </xf>
    <xf numFmtId="0" fontId="6" fillId="33" borderId="0" xfId="51" applyFont="1" applyFill="1" applyBorder="1" applyAlignment="1" applyProtection="1">
      <alignment vertical="center"/>
      <protection/>
    </xf>
    <xf numFmtId="0" fontId="8" fillId="0" borderId="0" xfId="51" applyFont="1">
      <alignment/>
      <protection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0" fillId="0" borderId="0" xfId="51" applyFont="1" applyBorder="1">
      <alignment/>
      <protection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51">
      <alignment/>
      <protection/>
    </xf>
    <xf numFmtId="0" fontId="0" fillId="0" borderId="0" xfId="51" applyBorder="1">
      <alignment/>
      <protection/>
    </xf>
    <xf numFmtId="0" fontId="0" fillId="0" borderId="0" xfId="0" applyFill="1" applyBorder="1" applyAlignment="1">
      <alignment horizontal="left" vertical="center" shrinkToFit="1"/>
    </xf>
    <xf numFmtId="0" fontId="5" fillId="0" borderId="10" xfId="51" applyFont="1" applyFill="1" applyBorder="1" applyAlignment="1" applyProtection="1">
      <alignment vertical="center"/>
      <protection/>
    </xf>
    <xf numFmtId="0" fontId="6" fillId="0" borderId="0" xfId="51" applyFont="1" applyFill="1" applyBorder="1" applyAlignment="1" applyProtection="1">
      <alignment vertical="center"/>
      <protection/>
    </xf>
    <xf numFmtId="0" fontId="13" fillId="0" borderId="0" xfId="51" applyNumberFormat="1" applyFont="1" applyAlignment="1" applyProtection="1">
      <alignment horizontal="right"/>
      <protection/>
    </xf>
    <xf numFmtId="0" fontId="4" fillId="0" borderId="0" xfId="51" applyFont="1" applyFill="1" applyBorder="1" applyProtection="1">
      <alignment/>
      <protection/>
    </xf>
    <xf numFmtId="0" fontId="13" fillId="0" borderId="0" xfId="51" applyNumberFormat="1" applyFont="1" applyBorder="1" applyAlignment="1" applyProtection="1">
      <alignment horizontal="right"/>
      <protection/>
    </xf>
    <xf numFmtId="0" fontId="17" fillId="34" borderId="11" xfId="51" applyFont="1" applyFill="1" applyBorder="1" applyAlignment="1" applyProtection="1">
      <alignment horizontal="left" vertical="center"/>
      <protection/>
    </xf>
    <xf numFmtId="0" fontId="11" fillId="34" borderId="11" xfId="51" applyFont="1" applyFill="1" applyBorder="1" applyAlignment="1" applyProtection="1">
      <alignment horizontal="left" vertical="center"/>
      <protection/>
    </xf>
    <xf numFmtId="0" fontId="17" fillId="34" borderId="12" xfId="51" applyFont="1" applyFill="1" applyBorder="1" applyAlignment="1" applyProtection="1">
      <alignment horizontal="left" vertical="center"/>
      <protection/>
    </xf>
    <xf numFmtId="0" fontId="8" fillId="0" borderId="0" xfId="51" applyFont="1" applyFill="1" applyProtection="1">
      <alignment/>
      <protection/>
    </xf>
    <xf numFmtId="0" fontId="13" fillId="0" borderId="0" xfId="51" applyFont="1" applyFill="1" applyBorder="1" applyProtection="1">
      <alignment/>
      <protection/>
    </xf>
    <xf numFmtId="0" fontId="13" fillId="0" borderId="0" xfId="51" applyFont="1" applyProtection="1">
      <alignment/>
      <protection/>
    </xf>
    <xf numFmtId="0" fontId="0" fillId="0" borderId="0" xfId="51" applyProtection="1">
      <alignment/>
      <protection/>
    </xf>
    <xf numFmtId="0" fontId="8" fillId="0" borderId="0" xfId="50" applyFont="1" applyFill="1" applyAlignment="1" applyProtection="1">
      <alignment vertical="center"/>
      <protection/>
    </xf>
    <xf numFmtId="0" fontId="4" fillId="0" borderId="0" xfId="50" applyFont="1" applyFill="1" applyBorder="1" applyProtection="1">
      <alignment/>
      <protection/>
    </xf>
    <xf numFmtId="0" fontId="13" fillId="0" borderId="0" xfId="50" applyNumberFormat="1" applyFont="1" applyFill="1" applyAlignment="1" applyProtection="1">
      <alignment horizontal="right"/>
      <protection/>
    </xf>
    <xf numFmtId="0" fontId="13" fillId="0" borderId="0" xfId="50" applyNumberFormat="1" applyFont="1" applyFill="1" applyAlignment="1" applyProtection="1">
      <alignment horizontal="right" vertical="center"/>
      <protection/>
    </xf>
    <xf numFmtId="0" fontId="1" fillId="0" borderId="0" xfId="50" applyFont="1" applyFill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3" fillId="0" borderId="0" xfId="50" applyFont="1" applyFill="1" applyAlignment="1" applyProtection="1">
      <alignment vertical="center"/>
      <protection/>
    </xf>
    <xf numFmtId="0" fontId="0" fillId="0" borderId="0" xfId="50" applyFont="1" applyFill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6" fillId="0" borderId="13" xfId="50" applyFont="1" applyFill="1" applyBorder="1" applyAlignment="1" applyProtection="1">
      <alignment vertical="center"/>
      <protection/>
    </xf>
    <xf numFmtId="0" fontId="14" fillId="0" borderId="13" xfId="50" applyFont="1" applyFill="1" applyBorder="1" applyAlignment="1" applyProtection="1">
      <alignment vertical="center"/>
      <protection/>
    </xf>
    <xf numFmtId="0" fontId="0" fillId="0" borderId="0" xfId="50" applyFont="1" applyFill="1" applyBorder="1" applyProtection="1">
      <alignment/>
      <protection/>
    </xf>
    <xf numFmtId="0" fontId="0" fillId="0" borderId="0" xfId="50" applyFont="1" applyFill="1" applyBorder="1" applyAlignment="1" applyProtection="1">
      <alignment horizontal="left"/>
      <protection/>
    </xf>
    <xf numFmtId="0" fontId="0" fillId="0" borderId="0" xfId="50" applyFont="1" applyFill="1" applyBorder="1" applyAlignment="1" applyProtection="1">
      <alignment vertical="center"/>
      <protection/>
    </xf>
    <xf numFmtId="0" fontId="5" fillId="0" borderId="10" xfId="50" applyFont="1" applyFill="1" applyBorder="1" applyAlignment="1" applyProtection="1">
      <alignment horizontal="left" vertical="center" shrinkToFit="1"/>
      <protection/>
    </xf>
    <xf numFmtId="0" fontId="5" fillId="0" borderId="10" xfId="50" applyFont="1" applyFill="1" applyBorder="1" applyAlignment="1" applyProtection="1">
      <alignment vertical="center"/>
      <protection/>
    </xf>
    <xf numFmtId="0" fontId="4" fillId="0" borderId="0" xfId="50" applyFont="1" applyFill="1" applyProtection="1">
      <alignment/>
      <protection/>
    </xf>
    <xf numFmtId="0" fontId="6" fillId="0" borderId="0" xfId="50" applyFont="1" applyFill="1" applyBorder="1" applyAlignment="1" applyProtection="1">
      <alignment vertical="center"/>
      <protection/>
    </xf>
    <xf numFmtId="0" fontId="8" fillId="0" borderId="0" xfId="50" applyFont="1" applyFill="1" applyAlignment="1" applyProtection="1">
      <alignment horizontal="left"/>
      <protection/>
    </xf>
    <xf numFmtId="0" fontId="13" fillId="0" borderId="0" xfId="50" applyNumberFormat="1" applyFont="1" applyFill="1" applyAlignment="1" applyProtection="1">
      <alignment horizontal="center" vertical="center"/>
      <protection/>
    </xf>
    <xf numFmtId="0" fontId="13" fillId="0" borderId="0" xfId="50" applyFont="1" applyFill="1" applyProtection="1">
      <alignment/>
      <protection/>
    </xf>
    <xf numFmtId="0" fontId="11" fillId="1" borderId="14" xfId="50" applyFont="1" applyFill="1" applyBorder="1" applyAlignment="1" applyProtection="1">
      <alignment vertical="center"/>
      <protection/>
    </xf>
    <xf numFmtId="0" fontId="11" fillId="1" borderId="11" xfId="50" applyFont="1" applyFill="1" applyBorder="1" applyAlignment="1" applyProtection="1">
      <alignment horizontal="left" vertical="center"/>
      <protection/>
    </xf>
    <xf numFmtId="0" fontId="11" fillId="1" borderId="11" xfId="50" applyFont="1" applyFill="1" applyBorder="1" applyAlignment="1" applyProtection="1">
      <alignment vertical="center"/>
      <protection/>
    </xf>
    <xf numFmtId="0" fontId="8" fillId="0" borderId="0" xfId="50" applyFont="1" applyFill="1" applyProtection="1">
      <alignment/>
      <protection/>
    </xf>
    <xf numFmtId="0" fontId="8" fillId="0" borderId="0" xfId="50" applyFont="1" applyFill="1" applyAlignment="1" applyProtection="1">
      <alignment horizontal="left" vertical="center"/>
      <protection/>
    </xf>
    <xf numFmtId="0" fontId="8" fillId="0" borderId="0" xfId="50" applyFont="1" applyFill="1" applyAlignment="1" applyProtection="1">
      <alignment horizontal="left" vertical="center" shrinkToFit="1"/>
      <protection/>
    </xf>
    <xf numFmtId="0" fontId="0" fillId="0" borderId="0" xfId="50" applyFill="1" applyProtection="1">
      <alignment/>
      <protection/>
    </xf>
    <xf numFmtId="0" fontId="4" fillId="0" borderId="0" xfId="50" applyFont="1" applyFill="1" applyAlignment="1" applyProtection="1">
      <alignment horizontal="left" vertical="center"/>
      <protection/>
    </xf>
    <xf numFmtId="0" fontId="13" fillId="0" borderId="0" xfId="50" applyFont="1" applyFill="1" applyAlignment="1" applyProtection="1">
      <alignment horizontal="center" vertical="center"/>
      <protection/>
    </xf>
    <xf numFmtId="4" fontId="13" fillId="0" borderId="15" xfId="51" applyNumberFormat="1" applyFont="1" applyFill="1" applyBorder="1" applyAlignment="1" applyProtection="1" quotePrefix="1">
      <alignment horizontal="right" vertical="center"/>
      <protection/>
    </xf>
    <xf numFmtId="0" fontId="4" fillId="0" borderId="0" xfId="50" applyFont="1" applyFill="1" applyBorder="1" applyAlignment="1" applyProtection="1">
      <alignment horizontal="left" vertical="center" wrapText="1"/>
      <protection/>
    </xf>
    <xf numFmtId="0" fontId="11" fillId="1" borderId="14" xfId="50" applyFont="1" applyFill="1" applyBorder="1" applyProtection="1">
      <alignment/>
      <protection/>
    </xf>
    <xf numFmtId="0" fontId="4" fillId="0" borderId="0" xfId="50" applyFont="1" applyFill="1" applyBorder="1" applyAlignment="1" applyProtection="1">
      <alignment horizontal="left" vertical="center" shrinkToFit="1"/>
      <protection/>
    </xf>
    <xf numFmtId="2" fontId="13" fillId="0" borderId="0" xfId="50" applyNumberFormat="1" applyFont="1" applyFill="1" applyAlignment="1" applyProtection="1">
      <alignment horizontal="left" vertical="center" wrapText="1"/>
      <protection/>
    </xf>
    <xf numFmtId="2" fontId="13" fillId="0" borderId="0" xfId="50" applyNumberFormat="1" applyFont="1" applyFill="1" applyAlignment="1" applyProtection="1">
      <alignment vertical="center"/>
      <protection/>
    </xf>
    <xf numFmtId="2" fontId="8" fillId="0" borderId="0" xfId="50" applyNumberFormat="1" applyFont="1" applyFill="1" applyAlignment="1" applyProtection="1">
      <alignment horizontal="left" vertical="center" wrapText="1"/>
      <protection/>
    </xf>
    <xf numFmtId="2" fontId="8" fillId="0" borderId="0" xfId="50" applyNumberFormat="1" applyFont="1" applyFill="1" applyAlignment="1" applyProtection="1">
      <alignment vertical="center"/>
      <protection/>
    </xf>
    <xf numFmtId="2" fontId="13" fillId="0" borderId="0" xfId="50" applyNumberFormat="1" applyFont="1" applyFill="1" applyAlignment="1" applyProtection="1">
      <alignment horizontal="left" vertical="center" shrinkToFit="1"/>
      <protection/>
    </xf>
    <xf numFmtId="2" fontId="13" fillId="0" borderId="0" xfId="50" applyNumberFormat="1" applyFont="1" applyFill="1" applyProtection="1">
      <alignment/>
      <protection/>
    </xf>
    <xf numFmtId="2" fontId="0" fillId="0" borderId="0" xfId="50" applyNumberFormat="1" applyFont="1" applyFill="1" applyAlignment="1" applyProtection="1">
      <alignment horizontal="left" vertical="center" wrapText="1"/>
      <protection/>
    </xf>
    <xf numFmtId="2" fontId="0" fillId="0" borderId="0" xfId="50" applyNumberFormat="1" applyFont="1" applyFill="1" applyProtection="1">
      <alignment/>
      <protection/>
    </xf>
    <xf numFmtId="2" fontId="0" fillId="0" borderId="0" xfId="50" applyNumberFormat="1" applyFont="1" applyFill="1" applyAlignment="1" applyProtection="1">
      <alignment horizontal="left" vertical="center" shrinkToFit="1"/>
      <protection/>
    </xf>
    <xf numFmtId="0" fontId="11" fillId="1" borderId="12" xfId="50" applyFont="1" applyFill="1" applyBorder="1" applyAlignment="1" applyProtection="1">
      <alignment vertical="center"/>
      <protection/>
    </xf>
    <xf numFmtId="0" fontId="0" fillId="0" borderId="0" xfId="50" applyFont="1" applyFill="1" applyProtection="1">
      <alignment/>
      <protection/>
    </xf>
    <xf numFmtId="2" fontId="13" fillId="0" borderId="0" xfId="50" applyNumberFormat="1" applyFont="1" applyFill="1" applyBorder="1" applyProtection="1">
      <alignment/>
      <protection/>
    </xf>
    <xf numFmtId="2" fontId="0" fillId="0" borderId="0" xfId="50" applyNumberFormat="1" applyFont="1" applyFill="1" applyBorder="1" applyProtection="1">
      <alignment/>
      <protection/>
    </xf>
    <xf numFmtId="0" fontId="0" fillId="0" borderId="0" xfId="50" applyFill="1" applyAlignment="1" applyProtection="1">
      <alignment horizontal="right"/>
      <protection/>
    </xf>
    <xf numFmtId="0" fontId="12" fillId="0" borderId="0" xfId="50" applyNumberFormat="1" applyFont="1" applyFill="1" applyBorder="1" applyAlignment="1" applyProtection="1">
      <alignment horizontal="left" vertical="center"/>
      <protection/>
    </xf>
    <xf numFmtId="0" fontId="12" fillId="0" borderId="0" xfId="50" applyFont="1" applyFill="1" applyProtection="1">
      <alignment/>
      <protection/>
    </xf>
    <xf numFmtId="0" fontId="12" fillId="0" borderId="0" xfId="50" applyFont="1" applyFill="1" applyAlignment="1" applyProtection="1">
      <alignment horizontal="right"/>
      <protection/>
    </xf>
    <xf numFmtId="0" fontId="7" fillId="0" borderId="16" xfId="50" applyFont="1" applyFill="1" applyBorder="1" applyAlignment="1" applyProtection="1">
      <alignment horizontal="center" vertical="center"/>
      <protection/>
    </xf>
    <xf numFmtId="0" fontId="7" fillId="0" borderId="17" xfId="50" applyFont="1" applyFill="1" applyBorder="1" applyAlignment="1" applyProtection="1">
      <alignment horizontal="center" vertical="center"/>
      <protection/>
    </xf>
    <xf numFmtId="0" fontId="0" fillId="0" borderId="0" xfId="50" applyFill="1" applyBorder="1" applyProtection="1">
      <alignment/>
      <protection/>
    </xf>
    <xf numFmtId="0" fontId="0" fillId="0" borderId="0" xfId="50" applyNumberFormat="1" applyFill="1" applyBorder="1" applyProtection="1">
      <alignment/>
      <protection/>
    </xf>
    <xf numFmtId="0" fontId="0" fillId="33" borderId="0" xfId="50" applyFill="1" applyAlignment="1" applyProtection="1">
      <alignment/>
      <protection/>
    </xf>
    <xf numFmtId="0" fontId="4" fillId="33" borderId="0" xfId="50" applyNumberFormat="1" applyFont="1" applyFill="1" applyAlignment="1" applyProtection="1">
      <alignment horizontal="left"/>
      <protection/>
    </xf>
    <xf numFmtId="0" fontId="12" fillId="0" borderId="0" xfId="50" applyNumberFormat="1" applyFont="1" applyFill="1" applyAlignment="1" applyProtection="1">
      <alignment horizontal="right"/>
      <protection/>
    </xf>
    <xf numFmtId="0" fontId="21" fillId="0" borderId="0" xfId="50" applyNumberFormat="1" applyFont="1" applyFill="1" applyAlignment="1" applyProtection="1">
      <alignment horizontal="right" vertical="center"/>
      <protection/>
    </xf>
    <xf numFmtId="0" fontId="11" fillId="0" borderId="0" xfId="51" applyFont="1">
      <alignment/>
      <protection/>
    </xf>
    <xf numFmtId="0" fontId="0" fillId="0" borderId="18" xfId="50" applyFill="1" applyBorder="1" applyProtection="1">
      <alignment/>
      <protection/>
    </xf>
    <xf numFmtId="0" fontId="0" fillId="0" borderId="0" xfId="51" applyFill="1" applyProtection="1">
      <alignment/>
      <protection/>
    </xf>
    <xf numFmtId="0" fontId="0" fillId="0" borderId="0" xfId="51" applyFont="1" applyFill="1" applyProtection="1">
      <alignment/>
      <protection/>
    </xf>
    <xf numFmtId="0" fontId="0" fillId="0" borderId="0" xfId="51" applyFont="1" applyProtection="1">
      <alignment/>
      <protection/>
    </xf>
    <xf numFmtId="0" fontId="13" fillId="0" borderId="0" xfId="51" applyFont="1" applyFill="1" applyProtection="1">
      <alignment/>
      <protection/>
    </xf>
    <xf numFmtId="0" fontId="0" fillId="0" borderId="0" xfId="51" applyBorder="1" applyProtection="1">
      <alignment/>
      <protection/>
    </xf>
    <xf numFmtId="0" fontId="13" fillId="0" borderId="0" xfId="51" applyFont="1" applyBorder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50" applyFont="1" applyFill="1" applyProtection="1">
      <alignment/>
      <protection/>
    </xf>
    <xf numFmtId="0" fontId="0" fillId="0" borderId="13" xfId="50" applyFill="1" applyBorder="1" applyProtection="1">
      <alignment/>
      <protection/>
    </xf>
    <xf numFmtId="0" fontId="0" fillId="0" borderId="10" xfId="50" applyFill="1" applyBorder="1" applyProtection="1">
      <alignment/>
      <protection/>
    </xf>
    <xf numFmtId="0" fontId="11" fillId="1" borderId="11" xfId="50" applyFont="1" applyFill="1" applyBorder="1" applyProtection="1">
      <alignment/>
      <protection/>
    </xf>
    <xf numFmtId="0" fontId="11" fillId="1" borderId="12" xfId="50" applyFont="1" applyFill="1" applyBorder="1" applyProtection="1">
      <alignment/>
      <protection/>
    </xf>
    <xf numFmtId="49" fontId="10" fillId="0" borderId="0" xfId="51" applyNumberFormat="1" applyFont="1" applyBorder="1" applyAlignment="1" applyProtection="1">
      <alignment horizontal="left" vertical="center" wrapText="1"/>
      <protection/>
    </xf>
    <xf numFmtId="49" fontId="10" fillId="0" borderId="0" xfId="51" applyNumberFormat="1" applyFont="1" applyBorder="1" applyAlignment="1" applyProtection="1">
      <alignment horizontal="center" vertical="center"/>
      <protection/>
    </xf>
    <xf numFmtId="0" fontId="12" fillId="0" borderId="0" xfId="51" applyFont="1" applyBorder="1" applyAlignment="1" applyProtection="1">
      <alignment horizontal="left" vertical="center"/>
      <protection/>
    </xf>
    <xf numFmtId="0" fontId="4" fillId="0" borderId="0" xfId="51" applyFont="1" applyBorder="1" applyAlignment="1" applyProtection="1">
      <alignment horizontal="left" vertical="center" wrapText="1"/>
      <protection/>
    </xf>
    <xf numFmtId="0" fontId="4" fillId="0" borderId="0" xfId="51" applyFont="1" applyBorder="1" applyAlignment="1" applyProtection="1">
      <alignment horizontal="right" vertical="center"/>
      <protection/>
    </xf>
    <xf numFmtId="0" fontId="12" fillId="0" borderId="0" xfId="51" applyFont="1" applyBorder="1" applyAlignment="1" applyProtection="1">
      <alignment horizontal="left" vertical="top"/>
      <protection/>
    </xf>
    <xf numFmtId="0" fontId="0" fillId="0" borderId="0" xfId="50" applyFill="1" applyAlignment="1" applyProtection="1">
      <alignment horizontal="left" vertical="center" wrapText="1"/>
      <protection/>
    </xf>
    <xf numFmtId="0" fontId="12" fillId="0" borderId="0" xfId="51" applyFont="1" applyFill="1" applyBorder="1" applyAlignment="1" applyProtection="1">
      <alignment horizontal="left" vertical="center"/>
      <protection/>
    </xf>
    <xf numFmtId="0" fontId="13" fillId="0" borderId="0" xfId="50" applyFont="1" applyFill="1" applyAlignment="1" applyProtection="1">
      <alignment horizontal="left" vertical="center" shrinkToFit="1"/>
      <protection/>
    </xf>
    <xf numFmtId="0" fontId="13" fillId="0" borderId="0" xfId="50" applyNumberFormat="1" applyFont="1" applyFill="1" applyAlignment="1" applyProtection="1">
      <alignment horizontal="center" vertical="center"/>
      <protection locked="0"/>
    </xf>
    <xf numFmtId="0" fontId="13" fillId="0" borderId="0" xfId="51" applyFont="1" applyAlignment="1" applyProtection="1">
      <alignment horizontal="center" vertical="center"/>
      <protection/>
    </xf>
    <xf numFmtId="0" fontId="13" fillId="0" borderId="0" xfId="50" applyFont="1" applyFill="1" applyAlignment="1" applyProtection="1">
      <alignment horizontal="center" vertical="center"/>
      <protection/>
    </xf>
    <xf numFmtId="0" fontId="13" fillId="0" borderId="0" xfId="50" applyFont="1" applyFill="1" applyAlignment="1" applyProtection="1">
      <alignment horizontal="center" vertical="center"/>
      <protection locked="0"/>
    </xf>
    <xf numFmtId="0" fontId="13" fillId="0" borderId="0" xfId="50" applyFont="1" applyFill="1" applyAlignment="1">
      <alignment horizontal="center" vertical="center"/>
      <protection/>
    </xf>
    <xf numFmtId="0" fontId="13" fillId="0" borderId="0" xfId="50" applyNumberFormat="1" applyFont="1" applyFill="1" applyAlignment="1">
      <alignment horizontal="center" vertical="center"/>
      <protection/>
    </xf>
    <xf numFmtId="2" fontId="0" fillId="0" borderId="0" xfId="50" applyNumberFormat="1" applyFont="1" applyFill="1" applyBorder="1" applyAlignment="1" applyProtection="1">
      <alignment horizontal="center" vertical="center"/>
      <protection/>
    </xf>
    <xf numFmtId="196" fontId="12" fillId="35" borderId="15" xfId="50" applyNumberFormat="1" applyFont="1" applyFill="1" applyBorder="1" applyAlignment="1" applyProtection="1">
      <alignment horizontal="center" vertical="center"/>
      <protection/>
    </xf>
    <xf numFmtId="0" fontId="0" fillId="0" borderId="0" xfId="50" applyFill="1">
      <alignment/>
      <protection/>
    </xf>
    <xf numFmtId="0" fontId="13" fillId="0" borderId="15" xfId="51" applyFont="1" applyBorder="1" applyAlignment="1">
      <alignment horizontal="right" vertical="center"/>
      <protection/>
    </xf>
    <xf numFmtId="49" fontId="10" fillId="0" borderId="0" xfId="51" applyNumberFormat="1" applyFont="1" applyBorder="1" applyAlignment="1">
      <alignment horizontal="left" vertical="center" wrapText="1"/>
      <protection/>
    </xf>
    <xf numFmtId="49" fontId="10" fillId="0" borderId="0" xfId="51" applyNumberFormat="1" applyFont="1" applyBorder="1" applyAlignment="1">
      <alignment horizontal="center" vertical="center"/>
      <protection/>
    </xf>
    <xf numFmtId="0" fontId="12" fillId="0" borderId="0" xfId="51" applyFont="1" applyBorder="1" applyAlignment="1">
      <alignment horizontal="left" vertical="center"/>
      <protection/>
    </xf>
    <xf numFmtId="0" fontId="4" fillId="0" borderId="0" xfId="51" applyFont="1" applyBorder="1" applyAlignment="1">
      <alignment horizontal="left" vertical="center" wrapText="1"/>
      <protection/>
    </xf>
    <xf numFmtId="0" fontId="4" fillId="0" borderId="0" xfId="51" applyFont="1" applyBorder="1" applyAlignment="1">
      <alignment horizontal="right" vertical="center"/>
      <protection/>
    </xf>
    <xf numFmtId="0" fontId="18" fillId="0" borderId="0" xfId="50" applyFont="1" applyFill="1">
      <alignment/>
      <protection/>
    </xf>
    <xf numFmtId="0" fontId="11" fillId="1" borderId="11" xfId="50" applyFont="1" applyFill="1" applyBorder="1">
      <alignment/>
      <protection/>
    </xf>
    <xf numFmtId="0" fontId="11" fillId="1" borderId="12" xfId="50" applyFont="1" applyFill="1" applyBorder="1">
      <alignment/>
      <protection/>
    </xf>
    <xf numFmtId="0" fontId="13" fillId="0" borderId="0" xfId="50" applyFont="1" applyFill="1" applyAlignment="1">
      <alignment horizontal="center" vertical="center" shrinkToFit="1"/>
      <protection/>
    </xf>
    <xf numFmtId="198" fontId="4" fillId="0" borderId="15" xfId="50" applyNumberFormat="1" applyFont="1" applyFill="1" applyBorder="1" applyAlignment="1">
      <alignment vertical="center" wrapText="1"/>
      <protection/>
    </xf>
    <xf numFmtId="0" fontId="7" fillId="0" borderId="0" xfId="50" applyNumberFormat="1" applyFont="1" applyFill="1" applyProtection="1">
      <alignment/>
      <protection/>
    </xf>
    <xf numFmtId="174" fontId="0" fillId="0" borderId="0" xfId="50" applyNumberFormat="1" applyFill="1" applyAlignment="1">
      <alignment shrinkToFit="1"/>
      <protection/>
    </xf>
    <xf numFmtId="4" fontId="13" fillId="36" borderId="15" xfId="50" applyNumberFormat="1" applyFont="1" applyFill="1" applyBorder="1" applyAlignment="1">
      <alignment vertical="center"/>
      <protection/>
    </xf>
    <xf numFmtId="4" fontId="12" fillId="0" borderId="18" xfId="50" applyNumberFormat="1" applyFont="1" applyFill="1" applyBorder="1" applyAlignment="1">
      <alignment vertical="center"/>
      <protection/>
    </xf>
    <xf numFmtId="174" fontId="12" fillId="36" borderId="15" xfId="50" applyNumberFormat="1" applyFont="1" applyFill="1" applyBorder="1" applyAlignment="1">
      <alignment horizontal="center" vertical="center"/>
      <protection/>
    </xf>
    <xf numFmtId="174" fontId="13" fillId="36" borderId="15" xfId="50" applyNumberFormat="1" applyFont="1" applyFill="1" applyBorder="1" applyAlignment="1">
      <alignment horizontal="center" vertical="center"/>
      <protection/>
    </xf>
    <xf numFmtId="0" fontId="12" fillId="0" borderId="0" xfId="50" applyFont="1" applyFill="1">
      <alignment/>
      <protection/>
    </xf>
    <xf numFmtId="0" fontId="0" fillId="0" borderId="18" xfId="50" applyFill="1" applyBorder="1">
      <alignment/>
      <protection/>
    </xf>
    <xf numFmtId="0" fontId="21" fillId="0" borderId="0" xfId="50" applyFont="1" applyFill="1" applyAlignment="1" applyProtection="1">
      <alignment horizontal="center" vertical="center"/>
      <protection/>
    </xf>
    <xf numFmtId="0" fontId="21" fillId="0" borderId="0" xfId="50" applyFont="1" applyFill="1" applyAlignment="1">
      <alignment horizontal="center" vertical="center"/>
      <protection/>
    </xf>
    <xf numFmtId="0" fontId="21" fillId="0" borderId="0" xfId="50" applyFont="1" applyFill="1" applyProtection="1">
      <alignment/>
      <protection/>
    </xf>
    <xf numFmtId="0" fontId="2" fillId="0" borderId="0" xfId="50" applyFont="1" applyFill="1" applyBorder="1" applyProtection="1">
      <alignment/>
      <protection/>
    </xf>
    <xf numFmtId="0" fontId="3" fillId="0" borderId="0" xfId="50" applyFont="1" applyFill="1">
      <alignment/>
      <protection/>
    </xf>
    <xf numFmtId="0" fontId="22" fillId="0" borderId="0" xfId="50" applyFont="1" applyFill="1" applyProtection="1">
      <alignment/>
      <protection/>
    </xf>
    <xf numFmtId="0" fontId="3" fillId="0" borderId="0" xfId="0" applyFont="1" applyFill="1" applyAlignment="1">
      <alignment/>
    </xf>
    <xf numFmtId="0" fontId="21" fillId="0" borderId="0" xfId="50" applyNumberFormat="1" applyFont="1" applyFill="1" applyAlignment="1" applyProtection="1">
      <alignment horizontal="center" vertical="center"/>
      <protection/>
    </xf>
    <xf numFmtId="0" fontId="13" fillId="0" borderId="0" xfId="50" applyFont="1" applyFill="1" applyAlignment="1">
      <alignment horizontal="center" vertical="center"/>
      <protection/>
    </xf>
    <xf numFmtId="0" fontId="13" fillId="0" borderId="0" xfId="50" applyFont="1" applyFill="1" applyProtection="1">
      <alignment/>
      <protection/>
    </xf>
    <xf numFmtId="0" fontId="13" fillId="0" borderId="0" xfId="50" applyNumberFormat="1" applyFont="1" applyFill="1" applyAlignment="1" applyProtection="1">
      <alignment horizontal="center" vertical="center"/>
      <protection/>
    </xf>
    <xf numFmtId="0" fontId="3" fillId="0" borderId="0" xfId="51" applyFont="1">
      <alignment/>
      <protection/>
    </xf>
    <xf numFmtId="0" fontId="22" fillId="0" borderId="0" xfId="51" applyFont="1" applyFill="1" applyProtection="1">
      <alignment/>
      <protection/>
    </xf>
    <xf numFmtId="0" fontId="2" fillId="0" borderId="0" xfId="51" applyFont="1" applyFill="1" applyBorder="1" applyProtection="1">
      <alignment/>
      <protection/>
    </xf>
    <xf numFmtId="0" fontId="3" fillId="0" borderId="0" xfId="51" applyFont="1" applyBorder="1">
      <alignment/>
      <protection/>
    </xf>
    <xf numFmtId="2" fontId="13" fillId="0" borderId="0" xfId="50" applyNumberFormat="1" applyFont="1" applyFill="1" applyProtection="1">
      <alignment/>
      <protection/>
    </xf>
    <xf numFmtId="2" fontId="13" fillId="0" borderId="0" xfId="50" applyNumberFormat="1" applyFont="1" applyFill="1" applyAlignment="1" applyProtection="1">
      <alignment horizontal="left" vertical="center" shrinkToFit="1"/>
      <protection/>
    </xf>
    <xf numFmtId="2" fontId="8" fillId="0" borderId="0" xfId="50" applyNumberFormat="1" applyFont="1" applyFill="1" applyAlignment="1" applyProtection="1">
      <alignment vertical="center"/>
      <protection/>
    </xf>
    <xf numFmtId="0" fontId="13" fillId="0" borderId="0" xfId="50" applyNumberFormat="1" applyFont="1" applyFill="1" applyAlignment="1">
      <alignment horizontal="center" vertical="center"/>
      <protection/>
    </xf>
    <xf numFmtId="0" fontId="13" fillId="0" borderId="0" xfId="50" applyNumberFormat="1" applyFont="1" applyFill="1" applyAlignment="1" applyProtection="1">
      <alignment horizontal="right"/>
      <protection/>
    </xf>
    <xf numFmtId="2" fontId="13" fillId="0" borderId="0" xfId="50" applyNumberFormat="1" applyFont="1" applyFill="1" applyAlignment="1" applyProtection="1">
      <alignment vertical="center"/>
      <protection/>
    </xf>
    <xf numFmtId="2" fontId="8" fillId="0" borderId="0" xfId="50" applyNumberFormat="1" applyFont="1" applyFill="1" applyAlignment="1" applyProtection="1">
      <alignment horizontal="left" vertical="center" wrapText="1"/>
      <protection/>
    </xf>
    <xf numFmtId="2" fontId="8" fillId="0" borderId="0" xfId="50" applyNumberFormat="1" applyFont="1" applyFill="1" applyAlignment="1" applyProtection="1">
      <alignment horizontal="left" vertical="center" shrinkToFit="1"/>
      <protection/>
    </xf>
    <xf numFmtId="2" fontId="8" fillId="0" borderId="0" xfId="50" applyNumberFormat="1" applyFont="1" applyFill="1" applyAlignment="1" applyProtection="1">
      <alignment vertical="center" shrinkToFit="1"/>
      <protection/>
    </xf>
    <xf numFmtId="2" fontId="13" fillId="0" borderId="0" xfId="50" applyNumberFormat="1" applyFont="1" applyFill="1" applyBorder="1" applyProtection="1">
      <alignment/>
      <protection/>
    </xf>
    <xf numFmtId="0" fontId="13" fillId="0" borderId="0" xfId="50" applyNumberFormat="1" applyFont="1" applyFill="1" applyBorder="1" applyAlignment="1" applyProtection="1">
      <alignment horizontal="center" vertical="center"/>
      <protection/>
    </xf>
    <xf numFmtId="0" fontId="4" fillId="0" borderId="0" xfId="50" applyFont="1" applyFill="1">
      <alignment/>
      <protection/>
    </xf>
    <xf numFmtId="0" fontId="13" fillId="0" borderId="0" xfId="50" applyFont="1" applyFill="1" applyAlignment="1" applyProtection="1">
      <alignment horizontal="right"/>
      <protection/>
    </xf>
    <xf numFmtId="0" fontId="4" fillId="0" borderId="0" xfId="50" applyFont="1" applyFill="1" applyBorder="1" applyAlignment="1" applyProtection="1">
      <alignment horizontal="left" shrinkToFit="1"/>
      <protection locked="0"/>
    </xf>
    <xf numFmtId="0" fontId="13" fillId="0" borderId="19" xfId="50" applyFont="1" applyFill="1" applyBorder="1" applyProtection="1">
      <alignment/>
      <protection/>
    </xf>
    <xf numFmtId="0" fontId="13" fillId="0" borderId="0" xfId="50" applyFont="1" applyFill="1" applyBorder="1" applyProtection="1">
      <alignment/>
      <protection/>
    </xf>
    <xf numFmtId="49" fontId="13" fillId="0" borderId="0" xfId="50" applyNumberFormat="1" applyFont="1" applyFill="1" applyAlignment="1">
      <alignment horizontal="center" vertical="center"/>
      <protection/>
    </xf>
    <xf numFmtId="198" fontId="4" fillId="0" borderId="15" xfId="50" applyNumberFormat="1" applyFont="1" applyFill="1" applyBorder="1" applyAlignment="1" applyProtection="1">
      <alignment vertical="center" wrapText="1"/>
      <protection/>
    </xf>
    <xf numFmtId="0" fontId="13" fillId="0" borderId="0" xfId="50" applyNumberFormat="1" applyFont="1" applyFill="1" applyBorder="1" applyAlignment="1" applyProtection="1">
      <alignment horizontal="right"/>
      <protection/>
    </xf>
    <xf numFmtId="0" fontId="13" fillId="0" borderId="0" xfId="51" applyFont="1" applyAlignment="1" applyProtection="1">
      <alignment vertical="center"/>
      <protection/>
    </xf>
    <xf numFmtId="0" fontId="13" fillId="0" borderId="0" xfId="50" applyFont="1" applyFill="1" applyAlignment="1" applyProtection="1">
      <alignment vertical="center"/>
      <protection/>
    </xf>
    <xf numFmtId="0" fontId="13" fillId="0" borderId="0" xfId="50" applyFont="1" applyFill="1" applyAlignment="1" applyProtection="1">
      <alignment vertical="center"/>
      <protection locked="0"/>
    </xf>
    <xf numFmtId="0" fontId="13" fillId="0" borderId="0" xfId="50" applyNumberFormat="1" applyFont="1" applyFill="1" applyAlignment="1" applyProtection="1">
      <alignment horizontal="right" vertical="center"/>
      <protection locked="0"/>
    </xf>
    <xf numFmtId="0" fontId="13" fillId="0" borderId="0" xfId="51" applyFont="1" applyAlignment="1" applyProtection="1">
      <alignment horizontal="center"/>
      <protection/>
    </xf>
    <xf numFmtId="0" fontId="13" fillId="0" borderId="0" xfId="51" applyFont="1" applyFill="1" applyAlignment="1" applyProtection="1">
      <alignment horizontal="center"/>
      <protection/>
    </xf>
    <xf numFmtId="0" fontId="0" fillId="0" borderId="20" xfId="0" applyFill="1" applyBorder="1" applyAlignment="1">
      <alignment/>
    </xf>
    <xf numFmtId="4" fontId="4" fillId="0" borderId="0" xfId="50" applyNumberFormat="1" applyFont="1" applyFill="1" applyBorder="1" applyAlignment="1" applyProtection="1">
      <alignment horizontal="left" vertical="center" wrapText="1" indent="1"/>
      <protection/>
    </xf>
    <xf numFmtId="2" fontId="4" fillId="0" borderId="0" xfId="50" applyNumberFormat="1" applyFont="1" applyFill="1" applyAlignment="1" applyProtection="1">
      <alignment vertical="center"/>
      <protection/>
    </xf>
    <xf numFmtId="0" fontId="13" fillId="0" borderId="0" xfId="51" applyFont="1" applyBorder="1" applyProtection="1">
      <alignment/>
      <protection locked="0"/>
    </xf>
    <xf numFmtId="0" fontId="13" fillId="0" borderId="0" xfId="51" applyFont="1" applyProtection="1">
      <alignment/>
      <protection locked="0"/>
    </xf>
    <xf numFmtId="0" fontId="13" fillId="0" borderId="0" xfId="50" applyFont="1" applyFill="1" applyProtection="1">
      <alignment/>
      <protection locked="0"/>
    </xf>
    <xf numFmtId="0" fontId="8" fillId="0" borderId="0" xfId="50" applyFont="1" applyFill="1" applyAlignment="1" applyProtection="1">
      <alignment horizontal="left" vertical="center" shrinkToFit="1"/>
      <protection locked="0"/>
    </xf>
    <xf numFmtId="0" fontId="8" fillId="0" borderId="0" xfId="50" applyFont="1" applyFill="1" applyProtection="1">
      <alignment/>
      <protection locked="0"/>
    </xf>
    <xf numFmtId="0" fontId="13" fillId="0" borderId="0" xfId="50" applyFont="1" applyFill="1" applyAlignment="1" applyProtection="1">
      <alignment horizontal="center" vertical="center"/>
      <protection locked="0"/>
    </xf>
    <xf numFmtId="0" fontId="22" fillId="0" borderId="0" xfId="50" applyFont="1" applyFill="1" applyAlignment="1" applyProtection="1">
      <alignment horizontal="left" vertical="center" shrinkToFit="1"/>
      <protection locked="0"/>
    </xf>
    <xf numFmtId="0" fontId="21" fillId="0" borderId="0" xfId="50" applyFont="1" applyFill="1" applyAlignment="1" applyProtection="1">
      <alignment horizontal="center" vertical="center"/>
      <protection locked="0"/>
    </xf>
    <xf numFmtId="0" fontId="0" fillId="0" borderId="0" xfId="50" applyFill="1" applyProtection="1">
      <alignment/>
      <protection locked="0"/>
    </xf>
    <xf numFmtId="0" fontId="21" fillId="0" borderId="0" xfId="50" applyFont="1" applyFill="1" applyProtection="1">
      <alignment/>
      <protection locked="0"/>
    </xf>
    <xf numFmtId="49" fontId="13" fillId="0" borderId="0" xfId="50" applyNumberFormat="1" applyFont="1" applyFill="1" applyProtection="1">
      <alignment/>
      <protection locked="0"/>
    </xf>
    <xf numFmtId="0" fontId="13" fillId="0" borderId="0" xfId="50" applyFont="1" applyFill="1" applyAlignment="1" applyProtection="1">
      <alignment horizontal="left" vertical="center" shrinkToFit="1"/>
      <protection locked="0"/>
    </xf>
    <xf numFmtId="0" fontId="13" fillId="0" borderId="0" xfId="50" applyNumberFormat="1" applyFont="1" applyFill="1" applyProtection="1">
      <alignment/>
      <protection locked="0"/>
    </xf>
    <xf numFmtId="2" fontId="13" fillId="0" borderId="0" xfId="50" applyNumberFormat="1" applyFont="1" applyFill="1" applyAlignment="1" applyProtection="1">
      <alignment horizontal="left" vertical="center" wrapText="1"/>
      <protection locked="0"/>
    </xf>
    <xf numFmtId="2" fontId="13" fillId="0" borderId="0" xfId="50" applyNumberFormat="1" applyFont="1" applyFill="1" applyAlignment="1" applyProtection="1">
      <alignment horizontal="left" vertical="center" shrinkToFit="1"/>
      <protection locked="0"/>
    </xf>
    <xf numFmtId="2" fontId="13" fillId="0" borderId="0" xfId="50" applyNumberFormat="1" applyFont="1" applyFill="1" applyProtection="1">
      <alignment/>
      <protection locked="0"/>
    </xf>
    <xf numFmtId="2" fontId="0" fillId="0" borderId="0" xfId="50" applyNumberFormat="1" applyFont="1" applyFill="1" applyAlignment="1" applyProtection="1">
      <alignment horizontal="center" vertical="center"/>
      <protection locked="0"/>
    </xf>
    <xf numFmtId="49" fontId="13" fillId="0" borderId="0" xfId="50" applyNumberFormat="1" applyFont="1" applyFill="1" applyAlignment="1" applyProtection="1">
      <alignment horizontal="center" vertical="center"/>
      <protection locked="0"/>
    </xf>
    <xf numFmtId="2" fontId="0" fillId="0" borderId="0" xfId="50" applyNumberFormat="1" applyFont="1" applyFill="1" applyProtection="1">
      <alignment/>
      <protection locked="0"/>
    </xf>
    <xf numFmtId="0" fontId="13" fillId="0" borderId="0" xfId="50" applyFont="1" applyFill="1" applyAlignment="1" applyProtection="1">
      <alignment horizontal="center"/>
      <protection locked="0"/>
    </xf>
    <xf numFmtId="0" fontId="13" fillId="0" borderId="0" xfId="50" applyFont="1" applyFill="1" applyProtection="1">
      <alignment/>
      <protection locked="0"/>
    </xf>
    <xf numFmtId="2" fontId="13" fillId="0" borderId="0" xfId="50" applyNumberFormat="1" applyFont="1" applyFill="1" applyAlignment="1" applyProtection="1">
      <alignment horizontal="left" vertical="center" wrapText="1"/>
      <protection locked="0"/>
    </xf>
    <xf numFmtId="2" fontId="13" fillId="0" borderId="0" xfId="50" applyNumberFormat="1" applyFont="1" applyFill="1" applyAlignment="1" applyProtection="1">
      <alignment horizontal="left" vertical="center" shrinkToFit="1"/>
      <protection locked="0"/>
    </xf>
    <xf numFmtId="0" fontId="13" fillId="0" borderId="0" xfId="50" applyNumberFormat="1" applyFont="1" applyFill="1" applyProtection="1">
      <alignment/>
      <protection locked="0"/>
    </xf>
    <xf numFmtId="2" fontId="13" fillId="0" borderId="0" xfId="50" applyNumberFormat="1" applyFont="1" applyFill="1" applyProtection="1">
      <alignment/>
      <protection locked="0"/>
    </xf>
    <xf numFmtId="2" fontId="13" fillId="0" borderId="0" xfId="50" applyNumberFormat="1" applyFont="1" applyFill="1" applyBorder="1" applyProtection="1">
      <alignment/>
      <protection locked="0"/>
    </xf>
    <xf numFmtId="0" fontId="13" fillId="0" borderId="0" xfId="50" applyFont="1" applyFill="1" applyAlignment="1" applyProtection="1">
      <alignment horizontal="left" vertical="center" shrinkToFit="1"/>
      <protection locked="0"/>
    </xf>
    <xf numFmtId="49" fontId="7" fillId="33" borderId="15" xfId="50" applyNumberFormat="1" applyFont="1" applyFill="1" applyBorder="1" applyAlignment="1" applyProtection="1">
      <alignment horizontal="center" vertical="center" wrapText="1"/>
      <protection/>
    </xf>
    <xf numFmtId="4" fontId="4" fillId="0" borderId="21" xfId="50" applyNumberFormat="1" applyFont="1" applyFill="1" applyBorder="1" applyAlignment="1" applyProtection="1">
      <alignment horizontal="left" vertical="center" wrapText="1" indent="1"/>
      <protection/>
    </xf>
    <xf numFmtId="4" fontId="4" fillId="0" borderId="22" xfId="50" applyNumberFormat="1" applyFont="1" applyFill="1" applyBorder="1" applyAlignment="1" applyProtection="1">
      <alignment horizontal="left" vertical="center" wrapText="1" indent="1"/>
      <protection/>
    </xf>
    <xf numFmtId="4" fontId="4" fillId="0" borderId="23" xfId="50" applyNumberFormat="1" applyFont="1" applyFill="1" applyBorder="1" applyAlignment="1" applyProtection="1">
      <alignment horizontal="left" vertical="center" wrapText="1" indent="1"/>
      <protection/>
    </xf>
    <xf numFmtId="0" fontId="13" fillId="0" borderId="21" xfId="50" applyFont="1" applyFill="1" applyBorder="1" applyAlignment="1">
      <alignment horizontal="left" vertical="center" wrapText="1"/>
      <protection/>
    </xf>
    <xf numFmtId="0" fontId="13" fillId="0" borderId="22" xfId="50" applyFont="1" applyFill="1" applyBorder="1" applyAlignment="1">
      <alignment horizontal="left" vertical="center" wrapText="1"/>
      <protection/>
    </xf>
    <xf numFmtId="0" fontId="13" fillId="0" borderId="18" xfId="50" applyFont="1" applyFill="1" applyBorder="1" applyAlignment="1">
      <alignment horizontal="left" vertical="center" wrapText="1"/>
      <protection/>
    </xf>
    <xf numFmtId="0" fontId="13" fillId="0" borderId="24" xfId="50" applyFont="1" applyFill="1" applyBorder="1" applyAlignment="1">
      <alignment horizontal="left" vertical="center" wrapText="1"/>
      <protection/>
    </xf>
    <xf numFmtId="49" fontId="7" fillId="0" borderId="21" xfId="50" applyNumberFormat="1" applyFont="1" applyFill="1" applyBorder="1" applyAlignment="1">
      <alignment horizontal="center" vertical="center"/>
      <protection/>
    </xf>
    <xf numFmtId="49" fontId="7" fillId="0" borderId="23" xfId="50" applyNumberFormat="1" applyFont="1" applyFill="1" applyBorder="1" applyAlignment="1">
      <alignment horizontal="center" vertical="center"/>
      <protection/>
    </xf>
    <xf numFmtId="0" fontId="12" fillId="37" borderId="25" xfId="50" applyFont="1" applyFill="1" applyBorder="1" applyAlignment="1" applyProtection="1">
      <alignment horizontal="left" vertical="center"/>
      <protection locked="0"/>
    </xf>
    <xf numFmtId="0" fontId="12" fillId="37" borderId="26" xfId="50" applyFont="1" applyFill="1" applyBorder="1" applyAlignment="1" applyProtection="1">
      <alignment horizontal="left" vertical="center"/>
      <protection locked="0"/>
    </xf>
    <xf numFmtId="0" fontId="12" fillId="37" borderId="17" xfId="50" applyFont="1" applyFill="1" applyBorder="1" applyAlignment="1" applyProtection="1">
      <alignment horizontal="left" vertical="center"/>
      <protection locked="0"/>
    </xf>
    <xf numFmtId="0" fontId="4" fillId="0" borderId="27" xfId="51" applyFont="1" applyBorder="1" applyAlignment="1">
      <alignment horizontal="left" vertical="center" wrapText="1"/>
      <protection/>
    </xf>
    <xf numFmtId="0" fontId="4" fillId="0" borderId="18" xfId="51" applyFont="1" applyBorder="1" applyAlignment="1">
      <alignment horizontal="left" vertical="center" wrapText="1"/>
      <protection/>
    </xf>
    <xf numFmtId="0" fontId="4" fillId="0" borderId="24" xfId="51" applyFont="1" applyBorder="1" applyAlignment="1">
      <alignment horizontal="left" vertical="center" wrapText="1"/>
      <protection/>
    </xf>
    <xf numFmtId="49" fontId="7" fillId="0" borderId="22" xfId="50" applyNumberFormat="1" applyFont="1" applyFill="1" applyBorder="1" applyAlignment="1">
      <alignment horizontal="center" vertical="center"/>
      <protection/>
    </xf>
    <xf numFmtId="0" fontId="13" fillId="0" borderId="21" xfId="50" applyFont="1" applyFill="1" applyBorder="1" applyAlignment="1">
      <alignment horizontal="left" vertical="center" wrapText="1" indent="1"/>
      <protection/>
    </xf>
    <xf numFmtId="0" fontId="13" fillId="0" borderId="22" xfId="50" applyFont="1" applyFill="1" applyBorder="1" applyAlignment="1">
      <alignment horizontal="left" vertical="center" wrapText="1" indent="1"/>
      <protection/>
    </xf>
    <xf numFmtId="0" fontId="13" fillId="0" borderId="23" xfId="50" applyFont="1" applyFill="1" applyBorder="1" applyAlignment="1">
      <alignment horizontal="left" vertical="center" wrapText="1" indent="1"/>
      <protection/>
    </xf>
    <xf numFmtId="0" fontId="13" fillId="0" borderId="23" xfId="50" applyFont="1" applyFill="1" applyBorder="1" applyAlignment="1">
      <alignment horizontal="left" vertical="center" wrapText="1"/>
      <protection/>
    </xf>
    <xf numFmtId="4" fontId="12" fillId="37" borderId="15" xfId="50" applyNumberFormat="1" applyFont="1" applyFill="1" applyBorder="1" applyAlignment="1" applyProtection="1">
      <alignment horizontal="left" vertical="center"/>
      <protection locked="0"/>
    </xf>
    <xf numFmtId="0" fontId="13" fillId="37" borderId="21" xfId="50" applyFont="1" applyFill="1" applyBorder="1" applyAlignment="1">
      <alignment horizontal="left" vertical="center" wrapText="1"/>
      <protection/>
    </xf>
    <xf numFmtId="0" fontId="13" fillId="37" borderId="22" xfId="50" applyFont="1" applyFill="1" applyBorder="1" applyAlignment="1">
      <alignment horizontal="left" vertical="center" wrapText="1"/>
      <protection/>
    </xf>
    <xf numFmtId="0" fontId="13" fillId="37" borderId="23" xfId="50" applyFont="1" applyFill="1" applyBorder="1" applyAlignment="1">
      <alignment horizontal="left" vertical="center" wrapText="1"/>
      <protection/>
    </xf>
    <xf numFmtId="0" fontId="12" fillId="37" borderId="15" xfId="50" applyFont="1" applyFill="1" applyBorder="1" applyAlignment="1" applyProtection="1">
      <alignment horizontal="left" vertical="center"/>
      <protection locked="0"/>
    </xf>
    <xf numFmtId="0" fontId="12" fillId="37" borderId="28" xfId="50" applyFont="1" applyFill="1" applyBorder="1" applyAlignment="1" applyProtection="1">
      <alignment horizontal="left" vertical="center"/>
      <protection locked="0"/>
    </xf>
    <xf numFmtId="195" fontId="12" fillId="37" borderId="21" xfId="51" applyNumberFormat="1" applyFont="1" applyFill="1" applyBorder="1" applyAlignment="1" applyProtection="1">
      <alignment horizontal="center" vertical="center"/>
      <protection locked="0"/>
    </xf>
    <xf numFmtId="195" fontId="12" fillId="37" borderId="22" xfId="51" applyNumberFormat="1" applyFont="1" applyFill="1" applyBorder="1" applyAlignment="1" applyProtection="1">
      <alignment horizontal="center" vertical="center"/>
      <protection locked="0"/>
    </xf>
    <xf numFmtId="195" fontId="12" fillId="37" borderId="23" xfId="51" applyNumberFormat="1" applyFont="1" applyFill="1" applyBorder="1" applyAlignment="1" applyProtection="1">
      <alignment horizontal="center" vertical="center"/>
      <protection locked="0"/>
    </xf>
    <xf numFmtId="4" fontId="12" fillId="37" borderId="29" xfId="51" applyNumberFormat="1" applyFont="1" applyFill="1" applyBorder="1" applyAlignment="1" applyProtection="1">
      <alignment horizontal="center" vertical="center"/>
      <protection locked="0"/>
    </xf>
    <xf numFmtId="4" fontId="12" fillId="37" borderId="30" xfId="51" applyNumberFormat="1" applyFont="1" applyFill="1" applyBorder="1" applyAlignment="1" applyProtection="1">
      <alignment horizontal="center" vertical="center"/>
      <protection locked="0"/>
    </xf>
    <xf numFmtId="4" fontId="12" fillId="37" borderId="31" xfId="51" applyNumberFormat="1" applyFont="1" applyFill="1" applyBorder="1" applyAlignment="1" applyProtection="1">
      <alignment horizontal="center" vertical="center"/>
      <protection locked="0"/>
    </xf>
    <xf numFmtId="0" fontId="8" fillId="0" borderId="27" xfId="50" applyFont="1" applyFill="1" applyBorder="1" applyAlignment="1" applyProtection="1">
      <alignment horizontal="left" vertical="center" wrapText="1"/>
      <protection/>
    </xf>
    <xf numFmtId="0" fontId="8" fillId="0" borderId="18" xfId="50" applyFont="1" applyFill="1" applyBorder="1" applyAlignment="1" applyProtection="1">
      <alignment horizontal="left" vertical="center" wrapText="1"/>
      <protection/>
    </xf>
    <xf numFmtId="0" fontId="8" fillId="0" borderId="24" xfId="50" applyFont="1" applyFill="1" applyBorder="1" applyAlignment="1" applyProtection="1">
      <alignment horizontal="left" vertical="center" wrapText="1"/>
      <protection/>
    </xf>
    <xf numFmtId="0" fontId="4" fillId="0" borderId="15" xfId="51" applyFont="1" applyBorder="1" applyAlignment="1">
      <alignment horizontal="right" vertical="center"/>
      <protection/>
    </xf>
    <xf numFmtId="0" fontId="7" fillId="0" borderId="15" xfId="51" applyNumberFormat="1" applyFont="1" applyBorder="1" applyAlignment="1">
      <alignment horizontal="center" vertical="center"/>
      <protection/>
    </xf>
    <xf numFmtId="49" fontId="7" fillId="0" borderId="32" xfId="51" applyNumberFormat="1" applyFont="1" applyBorder="1" applyAlignment="1">
      <alignment horizontal="center" vertical="center"/>
      <protection/>
    </xf>
    <xf numFmtId="0" fontId="4" fillId="0" borderId="15" xfId="51" applyFont="1" applyBorder="1" applyAlignment="1">
      <alignment horizontal="left" vertical="center" wrapText="1"/>
      <protection/>
    </xf>
    <xf numFmtId="0" fontId="4" fillId="0" borderId="21" xfId="50" applyFont="1" applyFill="1" applyBorder="1" applyAlignment="1">
      <alignment horizontal="left" vertical="center" wrapText="1"/>
      <protection/>
    </xf>
    <xf numFmtId="0" fontId="4" fillId="0" borderId="22" xfId="50" applyFont="1" applyFill="1" applyBorder="1" applyAlignment="1">
      <alignment horizontal="left" vertical="center" wrapText="1"/>
      <protection/>
    </xf>
    <xf numFmtId="0" fontId="4" fillId="0" borderId="23" xfId="50" applyFont="1" applyFill="1" applyBorder="1" applyAlignment="1">
      <alignment horizontal="left" vertical="center" wrapText="1"/>
      <protection/>
    </xf>
    <xf numFmtId="0" fontId="4" fillId="0" borderId="15" xfId="50" applyFont="1" applyFill="1" applyBorder="1" applyAlignment="1">
      <alignment horizontal="left" vertical="center" wrapText="1"/>
      <protection/>
    </xf>
    <xf numFmtId="0" fontId="12" fillId="37" borderId="33" xfId="50" applyNumberFormat="1" applyFont="1" applyFill="1" applyBorder="1" applyAlignment="1" applyProtection="1">
      <alignment horizontal="center" vertical="center"/>
      <protection locked="0"/>
    </xf>
    <xf numFmtId="0" fontId="12" fillId="37" borderId="34" xfId="50" applyNumberFormat="1" applyFont="1" applyFill="1" applyBorder="1" applyAlignment="1" applyProtection="1">
      <alignment horizontal="center" vertical="center"/>
      <protection locked="0"/>
    </xf>
    <xf numFmtId="0" fontId="12" fillId="37" borderId="35" xfId="50" applyNumberFormat="1" applyFont="1" applyFill="1" applyBorder="1" applyAlignment="1" applyProtection="1">
      <alignment horizontal="center" vertical="center"/>
      <protection locked="0"/>
    </xf>
    <xf numFmtId="0" fontId="12" fillId="37" borderId="21" xfId="50" applyFont="1" applyFill="1" applyBorder="1" applyAlignment="1" applyProtection="1">
      <alignment horizontal="left" vertical="center"/>
      <protection locked="0"/>
    </xf>
    <xf numFmtId="0" fontId="12" fillId="37" borderId="22" xfId="50" applyFont="1" applyFill="1" applyBorder="1" applyAlignment="1" applyProtection="1">
      <alignment horizontal="left" vertical="center"/>
      <protection locked="0"/>
    </xf>
    <xf numFmtId="0" fontId="12" fillId="37" borderId="36" xfId="50" applyFont="1" applyFill="1" applyBorder="1" applyAlignment="1" applyProtection="1">
      <alignment horizontal="left" vertical="center"/>
      <protection locked="0"/>
    </xf>
    <xf numFmtId="0" fontId="12" fillId="37" borderId="29" xfId="50" applyNumberFormat="1" applyFont="1" applyFill="1" applyBorder="1" applyAlignment="1" applyProtection="1">
      <alignment horizontal="center" vertical="center"/>
      <protection locked="0"/>
    </xf>
    <xf numFmtId="0" fontId="12" fillId="37" borderId="31" xfId="50" applyNumberFormat="1" applyFont="1" applyFill="1" applyBorder="1" applyAlignment="1" applyProtection="1">
      <alignment horizontal="center" vertical="center"/>
      <protection locked="0"/>
    </xf>
    <xf numFmtId="0" fontId="7" fillId="0" borderId="15" xfId="50" applyFont="1" applyFill="1" applyBorder="1" applyAlignment="1" applyProtection="1">
      <alignment horizontal="center" vertical="center"/>
      <protection/>
    </xf>
    <xf numFmtId="49" fontId="7" fillId="0" borderId="25" xfId="50" applyNumberFormat="1" applyFont="1" applyFill="1" applyBorder="1" applyAlignment="1">
      <alignment horizontal="center" vertical="center"/>
      <protection/>
    </xf>
    <xf numFmtId="49" fontId="7" fillId="0" borderId="17" xfId="50" applyNumberFormat="1" applyFont="1" applyFill="1" applyBorder="1" applyAlignment="1">
      <alignment horizontal="center" vertical="center"/>
      <protection/>
    </xf>
    <xf numFmtId="0" fontId="13" fillId="0" borderId="25" xfId="50" applyFont="1" applyFill="1" applyBorder="1" applyAlignment="1">
      <alignment horizontal="left" vertical="center" wrapText="1"/>
      <protection/>
    </xf>
    <xf numFmtId="0" fontId="13" fillId="0" borderId="26" xfId="50" applyFont="1" applyFill="1" applyBorder="1" applyAlignment="1">
      <alignment horizontal="left" vertical="center" wrapText="1"/>
      <protection/>
    </xf>
    <xf numFmtId="0" fontId="13" fillId="0" borderId="17" xfId="50" applyFont="1" applyFill="1" applyBorder="1" applyAlignment="1">
      <alignment horizontal="left" vertical="center" wrapText="1"/>
      <protection/>
    </xf>
    <xf numFmtId="0" fontId="12" fillId="37" borderId="23" xfId="50" applyFont="1" applyFill="1" applyBorder="1" applyAlignment="1" applyProtection="1">
      <alignment horizontal="left" vertical="center"/>
      <protection locked="0"/>
    </xf>
    <xf numFmtId="0" fontId="13" fillId="0" borderId="32" xfId="50" applyNumberFormat="1" applyFont="1" applyFill="1" applyBorder="1" applyAlignment="1">
      <alignment horizontal="left" vertical="center"/>
      <protection/>
    </xf>
    <xf numFmtId="3" fontId="12" fillId="37" borderId="27" xfId="50" applyNumberFormat="1" applyFont="1" applyFill="1" applyBorder="1" applyAlignment="1" applyProtection="1">
      <alignment horizontal="left" vertical="center"/>
      <protection locked="0"/>
    </xf>
    <xf numFmtId="3" fontId="12" fillId="37" borderId="18" xfId="50" applyNumberFormat="1" applyFont="1" applyFill="1" applyBorder="1" applyAlignment="1" applyProtection="1">
      <alignment horizontal="left" vertical="center"/>
      <protection locked="0"/>
    </xf>
    <xf numFmtId="3" fontId="12" fillId="37" borderId="24" xfId="50" applyNumberFormat="1" applyFont="1" applyFill="1" applyBorder="1" applyAlignment="1" applyProtection="1">
      <alignment horizontal="left" vertical="center"/>
      <protection locked="0"/>
    </xf>
    <xf numFmtId="0" fontId="12" fillId="37" borderId="21" xfId="50" applyNumberFormat="1" applyFont="1" applyFill="1" applyBorder="1" applyAlignment="1" applyProtection="1">
      <alignment horizontal="center" vertical="center"/>
      <protection locked="0"/>
    </xf>
    <xf numFmtId="49" fontId="12" fillId="37" borderId="23" xfId="50" applyNumberFormat="1" applyFont="1" applyFill="1" applyBorder="1" applyAlignment="1" applyProtection="1">
      <alignment horizontal="center" vertical="center"/>
      <protection locked="0"/>
    </xf>
    <xf numFmtId="204" fontId="12" fillId="37" borderId="18" xfId="50" applyNumberFormat="1" applyFont="1" applyFill="1" applyBorder="1" applyAlignment="1" applyProtection="1">
      <alignment horizontal="left" vertical="center"/>
      <protection locked="0"/>
    </xf>
    <xf numFmtId="204" fontId="12" fillId="37" borderId="24" xfId="50" applyNumberFormat="1" applyFont="1" applyFill="1" applyBorder="1" applyAlignment="1" applyProtection="1">
      <alignment horizontal="left" vertical="center"/>
      <protection locked="0"/>
    </xf>
    <xf numFmtId="0" fontId="13" fillId="0" borderId="21" xfId="50" applyFont="1" applyFill="1" applyBorder="1" applyAlignment="1">
      <alignment horizontal="left" vertical="center"/>
      <protection/>
    </xf>
    <xf numFmtId="0" fontId="13" fillId="0" borderId="22" xfId="50" applyFont="1" applyFill="1" applyBorder="1" applyAlignment="1">
      <alignment horizontal="left" vertical="center"/>
      <protection/>
    </xf>
    <xf numFmtId="0" fontId="13" fillId="0" borderId="23" xfId="50" applyFont="1" applyFill="1" applyBorder="1" applyAlignment="1">
      <alignment horizontal="left" vertical="center"/>
      <protection/>
    </xf>
    <xf numFmtId="0" fontId="13" fillId="0" borderId="19" xfId="50" applyNumberFormat="1" applyFont="1" applyFill="1" applyBorder="1" applyAlignment="1">
      <alignment horizontal="left" vertical="center" wrapText="1"/>
      <protection/>
    </xf>
    <xf numFmtId="0" fontId="13" fillId="0" borderId="16" xfId="50" applyNumberFormat="1" applyFont="1" applyFill="1" applyBorder="1" applyAlignment="1">
      <alignment horizontal="left" vertical="center" wrapText="1"/>
      <protection/>
    </xf>
    <xf numFmtId="49" fontId="7" fillId="0" borderId="32" xfId="50" applyNumberFormat="1" applyFont="1" applyFill="1" applyBorder="1" applyAlignment="1">
      <alignment horizontal="center" vertical="center"/>
      <protection/>
    </xf>
    <xf numFmtId="3" fontId="12" fillId="37" borderId="15" xfId="50" applyNumberFormat="1" applyFont="1" applyFill="1" applyBorder="1" applyAlignment="1" applyProtection="1">
      <alignment horizontal="left" vertical="center"/>
      <protection locked="0"/>
    </xf>
    <xf numFmtId="0" fontId="13" fillId="0" borderId="0" xfId="50" applyNumberFormat="1" applyFont="1" applyFill="1" applyAlignment="1" applyProtection="1">
      <alignment horizontal="center" vertical="center" wrapText="1"/>
      <protection/>
    </xf>
    <xf numFmtId="0" fontId="7" fillId="0" borderId="27" xfId="50" applyNumberFormat="1" applyFont="1" applyFill="1" applyBorder="1" applyAlignment="1" applyProtection="1">
      <alignment horizontal="center" vertical="center"/>
      <protection/>
    </xf>
    <xf numFmtId="0" fontId="7" fillId="0" borderId="24" xfId="50" applyNumberFormat="1" applyFont="1" applyFill="1" applyBorder="1" applyAlignment="1" applyProtection="1">
      <alignment horizontal="center" vertical="center"/>
      <protection/>
    </xf>
    <xf numFmtId="0" fontId="13" fillId="0" borderId="0" xfId="50" applyNumberFormat="1" applyFont="1" applyFill="1" applyAlignment="1" applyProtection="1">
      <alignment horizontal="center" vertical="center" wrapText="1"/>
      <protection hidden="1"/>
    </xf>
    <xf numFmtId="49" fontId="13" fillId="0" borderId="0" xfId="50" applyNumberFormat="1" applyFont="1" applyFill="1" applyAlignment="1">
      <alignment horizontal="center" vertical="center" wrapText="1"/>
      <protection/>
    </xf>
    <xf numFmtId="0" fontId="4" fillId="0" borderId="27" xfId="50" applyFont="1" applyFill="1" applyBorder="1" applyAlignment="1" applyProtection="1">
      <alignment horizontal="left" vertical="center" wrapText="1"/>
      <protection/>
    </xf>
    <xf numFmtId="0" fontId="4" fillId="0" borderId="18" xfId="50" applyFont="1" applyFill="1" applyBorder="1" applyAlignment="1" applyProtection="1">
      <alignment horizontal="left" vertical="center" wrapText="1"/>
      <protection/>
    </xf>
    <xf numFmtId="0" fontId="4" fillId="0" borderId="24" xfId="50" applyFont="1" applyFill="1" applyBorder="1" applyAlignment="1" applyProtection="1">
      <alignment horizontal="left" vertical="center" wrapText="1"/>
      <protection/>
    </xf>
    <xf numFmtId="0" fontId="13" fillId="0" borderId="27" xfId="50" applyFont="1" applyFill="1" applyBorder="1" applyAlignment="1">
      <alignment horizontal="left" vertical="center"/>
      <protection/>
    </xf>
    <xf numFmtId="0" fontId="13" fillId="0" borderId="18" xfId="50" applyFont="1" applyFill="1" applyBorder="1" applyAlignment="1">
      <alignment horizontal="left" vertical="center"/>
      <protection/>
    </xf>
    <xf numFmtId="0" fontId="13" fillId="0" borderId="24" xfId="50" applyFont="1" applyFill="1" applyBorder="1" applyAlignment="1">
      <alignment horizontal="left" vertical="center"/>
      <protection/>
    </xf>
    <xf numFmtId="0" fontId="13" fillId="0" borderId="32" xfId="50" applyFont="1" applyFill="1" applyBorder="1" applyAlignment="1">
      <alignment horizontal="left" vertical="center"/>
      <protection/>
    </xf>
    <xf numFmtId="0" fontId="12" fillId="37" borderId="21" xfId="50" applyFont="1" applyFill="1" applyBorder="1" applyAlignment="1" applyProtection="1">
      <alignment horizontal="left" vertical="center" wrapText="1"/>
      <protection locked="0"/>
    </xf>
    <xf numFmtId="0" fontId="12" fillId="37" borderId="22" xfId="50" applyFont="1" applyFill="1" applyBorder="1" applyAlignment="1" applyProtection="1">
      <alignment horizontal="left" vertical="center" wrapText="1"/>
      <protection locked="0"/>
    </xf>
    <xf numFmtId="0" fontId="12" fillId="37" borderId="23" xfId="50" applyFont="1" applyFill="1" applyBorder="1" applyAlignment="1" applyProtection="1">
      <alignment horizontal="left" vertical="center" wrapText="1"/>
      <protection locked="0"/>
    </xf>
    <xf numFmtId="4" fontId="4" fillId="0" borderId="15" xfId="50" applyNumberFormat="1" applyFont="1" applyFill="1" applyBorder="1" applyAlignment="1" applyProtection="1">
      <alignment horizontal="center" vertical="center" shrinkToFit="1"/>
      <protection hidden="1"/>
    </xf>
    <xf numFmtId="2" fontId="0" fillId="36" borderId="21" xfId="50" applyNumberFormat="1" applyFont="1" applyFill="1" applyBorder="1" applyAlignment="1" applyProtection="1">
      <alignment horizontal="center"/>
      <protection/>
    </xf>
    <xf numFmtId="2" fontId="0" fillId="36" borderId="23" xfId="50" applyNumberFormat="1" applyFont="1" applyFill="1" applyBorder="1" applyAlignment="1" applyProtection="1">
      <alignment horizontal="center"/>
      <protection/>
    </xf>
    <xf numFmtId="0" fontId="12" fillId="0" borderId="26" xfId="51" applyFont="1" applyFill="1" applyBorder="1" applyAlignment="1" applyProtection="1">
      <alignment horizontal="left" vertical="center"/>
      <protection hidden="1"/>
    </xf>
    <xf numFmtId="3" fontId="12" fillId="0" borderId="22" xfId="51" applyNumberFormat="1" applyFont="1" applyFill="1" applyBorder="1" applyAlignment="1" applyProtection="1">
      <alignment horizontal="left" vertical="center"/>
      <protection hidden="1"/>
    </xf>
    <xf numFmtId="0" fontId="12" fillId="0" borderId="22" xfId="51" applyFont="1" applyFill="1" applyBorder="1" applyAlignment="1" applyProtection="1">
      <alignment horizontal="left" vertical="center"/>
      <protection hidden="1"/>
    </xf>
    <xf numFmtId="0" fontId="12" fillId="0" borderId="18" xfId="51" applyFont="1" applyFill="1" applyBorder="1" applyAlignment="1" applyProtection="1">
      <alignment horizontal="left" vertical="center"/>
      <protection hidden="1"/>
    </xf>
    <xf numFmtId="4" fontId="12" fillId="0" borderId="15" xfId="50" applyNumberFormat="1" applyFont="1" applyFill="1" applyBorder="1" applyAlignment="1" applyProtection="1">
      <alignment horizontal="center" vertical="center"/>
      <protection hidden="1"/>
    </xf>
    <xf numFmtId="2" fontId="12" fillId="38" borderId="37" xfId="50" applyNumberFormat="1" applyFont="1" applyFill="1" applyBorder="1" applyAlignment="1" applyProtection="1">
      <alignment horizontal="center" vertical="center"/>
      <protection hidden="1"/>
    </xf>
    <xf numFmtId="2" fontId="12" fillId="38" borderId="38" xfId="50" applyNumberFormat="1" applyFont="1" applyFill="1" applyBorder="1" applyAlignment="1" applyProtection="1">
      <alignment horizontal="center" vertical="center"/>
      <protection hidden="1"/>
    </xf>
    <xf numFmtId="2" fontId="12" fillId="38" borderId="39" xfId="50" applyNumberFormat="1" applyFont="1" applyFill="1" applyBorder="1" applyAlignment="1" applyProtection="1">
      <alignment horizontal="center" vertical="center"/>
      <protection hidden="1"/>
    </xf>
    <xf numFmtId="0" fontId="7" fillId="0" borderId="40" xfId="50" applyFont="1" applyFill="1" applyBorder="1" applyAlignment="1">
      <alignment horizontal="center" vertical="center" wrapText="1"/>
      <protection/>
    </xf>
    <xf numFmtId="0" fontId="7" fillId="0" borderId="32" xfId="50" applyFont="1" applyFill="1" applyBorder="1" applyAlignment="1">
      <alignment horizontal="center" vertical="center" wrapText="1"/>
      <protection/>
    </xf>
    <xf numFmtId="4" fontId="12" fillId="0" borderId="25" xfId="50" applyNumberFormat="1" applyFont="1" applyFill="1" applyBorder="1" applyAlignment="1" applyProtection="1">
      <alignment horizontal="center" vertical="center" wrapText="1"/>
      <protection hidden="1"/>
    </xf>
    <xf numFmtId="4" fontId="12" fillId="0" borderId="26" xfId="50" applyNumberFormat="1" applyFont="1" applyFill="1" applyBorder="1" applyAlignment="1" applyProtection="1">
      <alignment horizontal="center" vertical="center" wrapText="1"/>
      <protection hidden="1"/>
    </xf>
    <xf numFmtId="4" fontId="12" fillId="0" borderId="17" xfId="50" applyNumberFormat="1" applyFont="1" applyFill="1" applyBorder="1" applyAlignment="1" applyProtection="1">
      <alignment horizontal="center" vertical="center" wrapText="1"/>
      <protection hidden="1"/>
    </xf>
    <xf numFmtId="4" fontId="12" fillId="0" borderId="27" xfId="50" applyNumberFormat="1" applyFont="1" applyFill="1" applyBorder="1" applyAlignment="1" applyProtection="1">
      <alignment horizontal="center" vertical="center" wrapText="1"/>
      <protection hidden="1"/>
    </xf>
    <xf numFmtId="4" fontId="12" fillId="0" borderId="18" xfId="50" applyNumberFormat="1" applyFont="1" applyFill="1" applyBorder="1" applyAlignment="1" applyProtection="1">
      <alignment horizontal="center" vertical="center" wrapText="1"/>
      <protection hidden="1"/>
    </xf>
    <xf numFmtId="4" fontId="12" fillId="0" borderId="24" xfId="50" applyNumberFormat="1" applyFont="1" applyFill="1" applyBorder="1" applyAlignment="1" applyProtection="1">
      <alignment horizontal="center" vertical="center" wrapText="1"/>
      <protection hidden="1"/>
    </xf>
    <xf numFmtId="4" fontId="12" fillId="35" borderId="15" xfId="50" applyNumberFormat="1" applyFont="1" applyFill="1" applyBorder="1" applyAlignment="1">
      <alignment horizontal="center" vertical="center"/>
      <protection/>
    </xf>
    <xf numFmtId="197" fontId="0" fillId="0" borderId="22" xfId="50" applyNumberFormat="1" applyFont="1" applyFill="1" applyBorder="1" applyAlignment="1" applyProtection="1">
      <alignment horizontal="center" vertical="center" wrapText="1"/>
      <protection/>
    </xf>
    <xf numFmtId="197" fontId="7" fillId="0" borderId="15" xfId="50" applyNumberFormat="1" applyFont="1" applyFill="1" applyBorder="1" applyAlignment="1" applyProtection="1">
      <alignment horizontal="center" vertical="center" wrapText="1"/>
      <protection/>
    </xf>
    <xf numFmtId="0" fontId="13" fillId="0" borderId="40" xfId="50" applyFont="1" applyFill="1" applyBorder="1" applyAlignment="1">
      <alignment horizontal="center" vertical="center" wrapText="1"/>
      <protection/>
    </xf>
    <xf numFmtId="0" fontId="13" fillId="0" borderId="32" xfId="50" applyFont="1" applyFill="1" applyBorder="1" applyAlignment="1">
      <alignment horizontal="center" vertical="center" wrapText="1"/>
      <protection/>
    </xf>
    <xf numFmtId="196" fontId="12" fillId="35" borderId="15" xfId="50" applyNumberFormat="1" applyFont="1" applyFill="1" applyBorder="1" applyAlignment="1" applyProtection="1">
      <alignment horizontal="center" vertical="center"/>
      <protection/>
    </xf>
    <xf numFmtId="9" fontId="12" fillId="0" borderId="25" xfId="50" applyNumberFormat="1" applyFont="1" applyFill="1" applyBorder="1" applyAlignment="1">
      <alignment horizontal="center" vertical="center" wrapText="1"/>
      <protection/>
    </xf>
    <xf numFmtId="9" fontId="12" fillId="0" borderId="26" xfId="50" applyNumberFormat="1" applyFont="1" applyFill="1" applyBorder="1" applyAlignment="1">
      <alignment horizontal="center" vertical="center" wrapText="1"/>
      <protection/>
    </xf>
    <xf numFmtId="9" fontId="12" fillId="0" borderId="17" xfId="50" applyNumberFormat="1" applyFont="1" applyFill="1" applyBorder="1" applyAlignment="1">
      <alignment horizontal="center" vertical="center" wrapText="1"/>
      <protection/>
    </xf>
    <xf numFmtId="9" fontId="12" fillId="0" borderId="27" xfId="50" applyNumberFormat="1" applyFont="1" applyFill="1" applyBorder="1" applyAlignment="1">
      <alignment horizontal="center" vertical="center" wrapText="1"/>
      <protection/>
    </xf>
    <xf numFmtId="9" fontId="12" fillId="0" borderId="18" xfId="50" applyNumberFormat="1" applyFont="1" applyFill="1" applyBorder="1" applyAlignment="1">
      <alignment horizontal="center" vertical="center" wrapText="1"/>
      <protection/>
    </xf>
    <xf numFmtId="9" fontId="12" fillId="0" borderId="24" xfId="50" applyNumberFormat="1" applyFont="1" applyFill="1" applyBorder="1" applyAlignment="1">
      <alignment horizontal="center" vertical="center" wrapText="1"/>
      <protection/>
    </xf>
    <xf numFmtId="4" fontId="12" fillId="0" borderId="21" xfId="50" applyNumberFormat="1" applyFont="1" applyFill="1" applyBorder="1" applyAlignment="1" applyProtection="1">
      <alignment horizontal="center" vertical="center"/>
      <protection hidden="1"/>
    </xf>
    <xf numFmtId="4" fontId="12" fillId="0" borderId="22" xfId="50" applyNumberFormat="1" applyFont="1" applyFill="1" applyBorder="1" applyAlignment="1" applyProtection="1">
      <alignment horizontal="center" vertical="center"/>
      <protection hidden="1"/>
    </xf>
    <xf numFmtId="4" fontId="12" fillId="0" borderId="23" xfId="50" applyNumberFormat="1" applyFont="1" applyFill="1" applyBorder="1" applyAlignment="1" applyProtection="1">
      <alignment horizontal="center" vertical="center"/>
      <protection hidden="1"/>
    </xf>
    <xf numFmtId="174" fontId="12" fillId="37" borderId="21" xfId="50" applyNumberFormat="1" applyFont="1" applyFill="1" applyBorder="1" applyAlignment="1" applyProtection="1">
      <alignment horizontal="center" vertical="center"/>
      <protection locked="0"/>
    </xf>
    <xf numFmtId="174" fontId="12" fillId="37" borderId="23" xfId="50" applyNumberFormat="1" applyFont="1" applyFill="1" applyBorder="1" applyAlignment="1" applyProtection="1">
      <alignment horizontal="center" vertical="center"/>
      <protection locked="0"/>
    </xf>
    <xf numFmtId="197" fontId="7" fillId="0" borderId="15" xfId="50" applyNumberFormat="1" applyFont="1" applyFill="1" applyBorder="1" applyAlignment="1" applyProtection="1">
      <alignment horizontal="center" vertical="center"/>
      <protection/>
    </xf>
    <xf numFmtId="2" fontId="4" fillId="0" borderId="15" xfId="50" applyNumberFormat="1" applyFont="1" applyFill="1" applyBorder="1" applyAlignment="1">
      <alignment horizontal="left" vertical="center" wrapText="1"/>
      <protection/>
    </xf>
    <xf numFmtId="4" fontId="4" fillId="0" borderId="15" xfId="50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50" applyNumberFormat="1" applyFont="1" applyFill="1" applyBorder="1" applyAlignment="1" applyProtection="1">
      <alignment horizontal="center" vertical="center" shrinkToFit="1"/>
      <protection hidden="1"/>
    </xf>
    <xf numFmtId="0" fontId="12" fillId="37" borderId="18" xfId="50" applyFont="1" applyFill="1" applyBorder="1" applyAlignment="1" applyProtection="1">
      <alignment horizontal="left" vertical="center"/>
      <protection locked="0"/>
    </xf>
    <xf numFmtId="199" fontId="13" fillId="0" borderId="15" xfId="50" applyNumberFormat="1" applyFont="1" applyFill="1" applyBorder="1" applyAlignment="1" applyProtection="1">
      <alignment horizontal="center" vertical="center" shrinkToFit="1"/>
      <protection hidden="1"/>
    </xf>
    <xf numFmtId="0" fontId="13" fillId="0" borderId="15" xfId="50" applyNumberFormat="1" applyFont="1" applyFill="1" applyBorder="1" applyAlignment="1" applyProtection="1">
      <alignment horizontal="center" vertical="center" shrinkToFit="1"/>
      <protection hidden="1"/>
    </xf>
    <xf numFmtId="0" fontId="13" fillId="0" borderId="0" xfId="50" applyNumberFormat="1" applyFont="1" applyFill="1" applyAlignment="1" applyProtection="1">
      <alignment horizontal="center" vertical="center" wrapText="1"/>
      <protection hidden="1"/>
    </xf>
    <xf numFmtId="0" fontId="13" fillId="0" borderId="0" xfId="50" applyNumberFormat="1" applyFont="1" applyFill="1" applyAlignment="1" applyProtection="1">
      <alignment horizontal="center" vertical="center" wrapText="1"/>
      <protection/>
    </xf>
    <xf numFmtId="196" fontId="4" fillId="0" borderId="15" xfId="50" applyNumberFormat="1" applyFont="1" applyFill="1" applyBorder="1" applyAlignment="1" applyProtection="1">
      <alignment horizontal="center" vertical="center" wrapText="1"/>
      <protection/>
    </xf>
    <xf numFmtId="199" fontId="13" fillId="0" borderId="15" xfId="50" applyNumberFormat="1" applyFont="1" applyFill="1" applyBorder="1" applyAlignment="1" applyProtection="1">
      <alignment horizontal="center" vertical="center" wrapText="1"/>
      <protection/>
    </xf>
    <xf numFmtId="0" fontId="4" fillId="0" borderId="32" xfId="50" applyNumberFormat="1" applyFont="1" applyFill="1" applyBorder="1" applyAlignment="1" applyProtection="1">
      <alignment horizontal="center" vertical="center" wrapText="1"/>
      <protection/>
    </xf>
    <xf numFmtId="0" fontId="4" fillId="0" borderId="15" xfId="50" applyNumberFormat="1" applyFont="1" applyFill="1" applyBorder="1" applyAlignment="1" applyProtection="1">
      <alignment horizontal="center" vertical="center" wrapText="1"/>
      <protection/>
    </xf>
    <xf numFmtId="0" fontId="13" fillId="0" borderId="32" xfId="50" applyNumberFormat="1" applyFont="1" applyFill="1" applyBorder="1" applyAlignment="1" applyProtection="1">
      <alignment horizontal="center" vertical="center" wrapText="1"/>
      <protection/>
    </xf>
    <xf numFmtId="0" fontId="13" fillId="0" borderId="15" xfId="50" applyNumberFormat="1" applyFont="1" applyFill="1" applyBorder="1" applyAlignment="1" applyProtection="1">
      <alignment horizontal="center" vertical="center" wrapText="1"/>
      <protection/>
    </xf>
    <xf numFmtId="0" fontId="13" fillId="0" borderId="15" xfId="50" applyNumberFormat="1" applyFont="1" applyFill="1" applyBorder="1" applyAlignment="1" applyProtection="1">
      <alignment horizontal="center" vertical="center" shrinkToFit="1"/>
      <protection/>
    </xf>
    <xf numFmtId="200" fontId="4" fillId="0" borderId="32" xfId="50" applyNumberFormat="1" applyFont="1" applyFill="1" applyBorder="1" applyAlignment="1" applyProtection="1">
      <alignment horizontal="center" vertical="center" wrapText="1"/>
      <protection hidden="1"/>
    </xf>
    <xf numFmtId="2" fontId="4" fillId="0" borderId="32" xfId="50" applyNumberFormat="1" applyFont="1" applyFill="1" applyBorder="1" applyAlignment="1" applyProtection="1">
      <alignment horizontal="center" vertical="center"/>
      <protection/>
    </xf>
    <xf numFmtId="2" fontId="4" fillId="0" borderId="15" xfId="50" applyNumberFormat="1" applyFont="1" applyFill="1" applyBorder="1" applyAlignment="1" applyProtection="1">
      <alignment horizontal="center" vertical="center"/>
      <protection/>
    </xf>
    <xf numFmtId="4" fontId="4" fillId="0" borderId="21" xfId="50" applyNumberFormat="1" applyFont="1" applyFill="1" applyBorder="1" applyAlignment="1" applyProtection="1">
      <alignment horizontal="center" vertical="center" shrinkToFit="1"/>
      <protection hidden="1"/>
    </xf>
    <xf numFmtId="4" fontId="4" fillId="0" borderId="23" xfId="50" applyNumberFormat="1" applyFont="1" applyFill="1" applyBorder="1" applyAlignment="1" applyProtection="1">
      <alignment horizontal="center" vertical="center" shrinkToFit="1"/>
      <protection hidden="1"/>
    </xf>
    <xf numFmtId="174" fontId="12" fillId="37" borderId="15" xfId="50" applyNumberFormat="1" applyFont="1" applyFill="1" applyBorder="1" applyAlignment="1" applyProtection="1">
      <alignment horizontal="center" vertical="center"/>
      <protection locked="0"/>
    </xf>
    <xf numFmtId="174" fontId="12" fillId="37" borderId="15" xfId="50" applyNumberFormat="1" applyFont="1" applyFill="1" applyBorder="1" applyAlignment="1" applyProtection="1">
      <alignment horizontal="center" vertical="center" shrinkToFit="1"/>
      <protection locked="0"/>
    </xf>
    <xf numFmtId="4" fontId="12" fillId="37" borderId="21" xfId="50" applyNumberFormat="1" applyFont="1" applyFill="1" applyBorder="1" applyAlignment="1" applyProtection="1">
      <alignment horizontal="center" vertical="center"/>
      <protection locked="0"/>
    </xf>
    <xf numFmtId="4" fontId="12" fillId="37" borderId="22" xfId="50" applyNumberFormat="1" applyFont="1" applyFill="1" applyBorder="1" applyAlignment="1" applyProtection="1">
      <alignment horizontal="center" vertical="center"/>
      <protection locked="0"/>
    </xf>
    <xf numFmtId="4" fontId="12" fillId="37" borderId="23" xfId="50" applyNumberFormat="1" applyFont="1" applyFill="1" applyBorder="1" applyAlignment="1" applyProtection="1">
      <alignment horizontal="center" vertical="center"/>
      <protection locked="0"/>
    </xf>
    <xf numFmtId="4" fontId="4" fillId="0" borderId="15" xfId="50" applyNumberFormat="1" applyFont="1" applyFill="1" applyBorder="1" applyAlignment="1" applyProtection="1">
      <alignment horizontal="center" vertical="center" wrapText="1"/>
      <protection locked="0"/>
    </xf>
    <xf numFmtId="4" fontId="4" fillId="35" borderId="21" xfId="50" applyNumberFormat="1" applyFont="1" applyFill="1" applyBorder="1" applyAlignment="1">
      <alignment horizontal="center" vertical="center" wrapText="1"/>
      <protection/>
    </xf>
    <xf numFmtId="4" fontId="4" fillId="35" borderId="22" xfId="50" applyNumberFormat="1" applyFont="1" applyFill="1" applyBorder="1" applyAlignment="1">
      <alignment horizontal="center" vertical="center" wrapText="1"/>
      <protection/>
    </xf>
    <xf numFmtId="4" fontId="4" fillId="35" borderId="23" xfId="50" applyNumberFormat="1" applyFont="1" applyFill="1" applyBorder="1" applyAlignment="1">
      <alignment horizontal="center" vertical="center" wrapText="1"/>
      <protection/>
    </xf>
    <xf numFmtId="0" fontId="13" fillId="0" borderId="0" xfId="50" applyFont="1" applyFill="1" applyAlignment="1" applyProtection="1">
      <alignment horizontal="center" vertical="center" wrapText="1"/>
      <protection locked="0"/>
    </xf>
    <xf numFmtId="4" fontId="12" fillId="37" borderId="15" xfId="50" applyNumberFormat="1" applyFont="1" applyFill="1" applyBorder="1" applyAlignment="1" applyProtection="1">
      <alignment horizontal="center" vertical="center" wrapText="1"/>
      <protection locked="0"/>
    </xf>
    <xf numFmtId="4" fontId="12" fillId="37" borderId="21" xfId="50" applyNumberFormat="1" applyFont="1" applyFill="1" applyBorder="1" applyAlignment="1" applyProtection="1">
      <alignment horizontal="center" vertical="center" wrapText="1"/>
      <protection locked="0"/>
    </xf>
    <xf numFmtId="4" fontId="12" fillId="37" borderId="22" xfId="50" applyNumberFormat="1" applyFont="1" applyFill="1" applyBorder="1" applyAlignment="1" applyProtection="1">
      <alignment horizontal="center" vertical="center" wrapText="1"/>
      <protection locked="0"/>
    </xf>
    <xf numFmtId="4" fontId="12" fillId="37" borderId="23" xfId="5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0" applyNumberFormat="1" applyFont="1" applyFill="1" applyAlignment="1">
      <alignment horizontal="center" vertical="center" wrapText="1"/>
      <protection/>
    </xf>
    <xf numFmtId="49" fontId="13" fillId="0" borderId="0" xfId="50" applyNumberFormat="1" applyFont="1" applyFill="1" applyAlignment="1" applyProtection="1">
      <alignment horizontal="center" vertical="center" wrapText="1"/>
      <protection hidden="1"/>
    </xf>
    <xf numFmtId="49" fontId="13" fillId="0" borderId="0" xfId="50" applyNumberFormat="1" applyFont="1" applyFill="1" applyAlignment="1" applyProtection="1">
      <alignment horizontal="center" vertical="center" wrapText="1"/>
      <protection locked="0"/>
    </xf>
    <xf numFmtId="4" fontId="7" fillId="39" borderId="15" xfId="50" applyNumberFormat="1" applyFont="1" applyFill="1" applyBorder="1" applyAlignment="1">
      <alignment horizontal="center" vertical="center" wrapText="1"/>
      <protection/>
    </xf>
    <xf numFmtId="198" fontId="12" fillId="37" borderId="15" xfId="50" applyNumberFormat="1" applyFont="1" applyFill="1" applyBorder="1" applyAlignment="1" applyProtection="1">
      <alignment horizontal="left" vertical="center" wrapText="1"/>
      <protection locked="0"/>
    </xf>
    <xf numFmtId="174" fontId="4" fillId="0" borderId="15" xfId="5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50" applyNumberFormat="1" applyFont="1" applyFill="1" applyAlignment="1" applyProtection="1">
      <alignment horizontal="center" vertical="center" wrapText="1"/>
      <protection locked="0"/>
    </xf>
    <xf numFmtId="200" fontId="4" fillId="0" borderId="32" xfId="50" applyNumberFormat="1" applyFont="1" applyFill="1" applyBorder="1" applyAlignment="1" applyProtection="1">
      <alignment horizontal="center" vertical="center" wrapText="1"/>
      <protection/>
    </xf>
    <xf numFmtId="0" fontId="13" fillId="0" borderId="27" xfId="50" applyFont="1" applyFill="1" applyBorder="1" applyAlignment="1" applyProtection="1">
      <alignment horizontal="center" vertical="center"/>
      <protection/>
    </xf>
    <xf numFmtId="0" fontId="13" fillId="0" borderId="18" xfId="50" applyFont="1" applyFill="1" applyBorder="1" applyAlignment="1" applyProtection="1">
      <alignment horizontal="center" vertical="center"/>
      <protection/>
    </xf>
    <xf numFmtId="0" fontId="13" fillId="0" borderId="24" xfId="50" applyFont="1" applyFill="1" applyBorder="1" applyAlignment="1" applyProtection="1">
      <alignment horizontal="center" vertical="center"/>
      <protection/>
    </xf>
    <xf numFmtId="198" fontId="4" fillId="0" borderId="15" xfId="50" applyNumberFormat="1" applyFont="1" applyFill="1" applyBorder="1" applyAlignment="1">
      <alignment horizontal="center" vertical="center" wrapText="1"/>
      <protection/>
    </xf>
    <xf numFmtId="4" fontId="12" fillId="37" borderId="15" xfId="50" applyNumberFormat="1" applyFont="1" applyFill="1" applyBorder="1" applyAlignment="1" applyProtection="1">
      <alignment horizontal="center" vertical="center"/>
      <protection locked="0"/>
    </xf>
    <xf numFmtId="0" fontId="7" fillId="0" borderId="27" xfId="50" applyFont="1" applyFill="1" applyBorder="1" applyAlignment="1" applyProtection="1">
      <alignment horizontal="center" vertical="center"/>
      <protection/>
    </xf>
    <xf numFmtId="0" fontId="7" fillId="0" borderId="18" xfId="50" applyFont="1" applyFill="1" applyBorder="1" applyAlignment="1" applyProtection="1">
      <alignment horizontal="center" vertical="center"/>
      <protection/>
    </xf>
    <xf numFmtId="0" fontId="7" fillId="0" borderId="24" xfId="50" applyFont="1" applyFill="1" applyBorder="1" applyAlignment="1" applyProtection="1">
      <alignment horizontal="center" vertical="center"/>
      <protection/>
    </xf>
    <xf numFmtId="171" fontId="4" fillId="0" borderId="15" xfId="50" applyNumberFormat="1" applyFont="1" applyFill="1" applyBorder="1" applyAlignment="1">
      <alignment horizontal="left" vertical="center" shrinkToFit="1"/>
      <protection/>
    </xf>
    <xf numFmtId="0" fontId="4" fillId="0" borderId="15" xfId="50" applyFont="1" applyFill="1" applyBorder="1" applyAlignment="1">
      <alignment horizontal="left" vertical="center" shrinkToFit="1"/>
      <protection/>
    </xf>
    <xf numFmtId="14" fontId="18" fillId="37" borderId="27" xfId="50" applyNumberFormat="1" applyFont="1" applyFill="1" applyBorder="1" applyAlignment="1" applyProtection="1">
      <alignment horizontal="left" vertical="center" wrapText="1"/>
      <protection locked="0"/>
    </xf>
    <xf numFmtId="14" fontId="18" fillId="37" borderId="18" xfId="50" applyNumberFormat="1" applyFont="1" applyFill="1" applyBorder="1" applyAlignment="1" applyProtection="1">
      <alignment horizontal="left" vertical="center" wrapText="1"/>
      <protection locked="0"/>
    </xf>
    <xf numFmtId="14" fontId="18" fillId="37" borderId="24" xfId="50" applyNumberFormat="1" applyFont="1" applyFill="1" applyBorder="1" applyAlignment="1" applyProtection="1">
      <alignment horizontal="left" vertical="center" wrapText="1"/>
      <protection locked="0"/>
    </xf>
    <xf numFmtId="0" fontId="7" fillId="0" borderId="18" xfId="50" applyNumberFormat="1" applyFont="1" applyFill="1" applyBorder="1" applyAlignment="1" applyProtection="1">
      <alignment horizontal="center" vertical="center"/>
      <protection/>
    </xf>
    <xf numFmtId="171" fontId="4" fillId="39" borderId="15" xfId="50" applyNumberFormat="1" applyFont="1" applyFill="1" applyBorder="1" applyAlignment="1">
      <alignment horizontal="left" vertical="center" wrapText="1"/>
      <protection/>
    </xf>
    <xf numFmtId="0" fontId="4" fillId="39" borderId="15" xfId="50" applyFont="1" applyFill="1" applyBorder="1" applyAlignment="1">
      <alignment horizontal="left" vertical="center" wrapText="1"/>
      <protection/>
    </xf>
    <xf numFmtId="198" fontId="12" fillId="37" borderId="15" xfId="50" applyNumberFormat="1" applyFont="1" applyFill="1" applyBorder="1" applyAlignment="1" applyProtection="1">
      <alignment horizontal="center" vertical="center" wrapText="1"/>
      <protection locked="0"/>
    </xf>
    <xf numFmtId="0" fontId="4" fillId="0" borderId="27" xfId="50" applyFont="1" applyFill="1" applyBorder="1" applyAlignment="1">
      <alignment horizontal="left" vertical="center" wrapText="1"/>
      <protection/>
    </xf>
    <xf numFmtId="0" fontId="4" fillId="0" borderId="18" xfId="50" applyFont="1" applyFill="1" applyBorder="1" applyAlignment="1">
      <alignment horizontal="left" vertical="center" wrapText="1"/>
      <protection/>
    </xf>
    <xf numFmtId="0" fontId="4" fillId="0" borderId="24" xfId="50" applyFont="1" applyFill="1" applyBorder="1" applyAlignment="1">
      <alignment horizontal="left" vertical="center" wrapText="1"/>
      <protection/>
    </xf>
    <xf numFmtId="0" fontId="4" fillId="0" borderId="27" xfId="51" applyFont="1" applyFill="1" applyBorder="1" applyAlignment="1" applyProtection="1">
      <alignment horizontal="center" vertical="center" wrapText="1"/>
      <protection hidden="1"/>
    </xf>
    <xf numFmtId="0" fontId="4" fillId="0" borderId="18" xfId="51" applyFont="1" applyFill="1" applyBorder="1" applyAlignment="1" applyProtection="1">
      <alignment horizontal="center" vertical="center" wrapText="1"/>
      <protection hidden="1"/>
    </xf>
    <xf numFmtId="0" fontId="4" fillId="0" borderId="24" xfId="51" applyFont="1" applyFill="1" applyBorder="1" applyAlignment="1" applyProtection="1">
      <alignment horizontal="center" vertical="center" wrapText="1"/>
      <protection hidden="1"/>
    </xf>
    <xf numFmtId="0" fontId="4" fillId="0" borderId="27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2" fontId="12" fillId="37" borderId="15" xfId="50" applyNumberFormat="1" applyFont="1" applyFill="1" applyBorder="1" applyAlignment="1" applyProtection="1">
      <alignment horizontal="left" vertical="center" wrapText="1"/>
      <protection locked="0"/>
    </xf>
    <xf numFmtId="198" fontId="4" fillId="39" borderId="15" xfId="50" applyNumberFormat="1" applyFont="1" applyFill="1" applyBorder="1" applyAlignment="1">
      <alignment horizontal="center" vertical="center" wrapText="1"/>
      <protection/>
    </xf>
    <xf numFmtId="171" fontId="4" fillId="39" borderId="15" xfId="50" applyNumberFormat="1" applyFont="1" applyFill="1" applyBorder="1" applyAlignment="1">
      <alignment horizontal="left" vertical="center" shrinkToFit="1"/>
      <protection/>
    </xf>
    <xf numFmtId="0" fontId="4" fillId="39" borderId="15" xfId="50" applyFont="1" applyFill="1" applyBorder="1" applyAlignment="1">
      <alignment horizontal="left" vertical="center" shrinkToFit="1"/>
      <protection/>
    </xf>
    <xf numFmtId="4" fontId="4" fillId="0" borderId="15" xfId="50" applyNumberFormat="1" applyFont="1" applyFill="1" applyBorder="1" applyAlignment="1" applyProtection="1">
      <alignment horizontal="right" vertical="center" wrapText="1"/>
      <protection hidden="1"/>
    </xf>
    <xf numFmtId="0" fontId="13" fillId="0" borderId="0" xfId="50" applyNumberFormat="1" applyFont="1" applyFill="1" applyAlignment="1">
      <alignment horizontal="center" vertical="center" wrapText="1"/>
      <protection/>
    </xf>
    <xf numFmtId="0" fontId="13" fillId="0" borderId="0" xfId="50" applyFont="1" applyFill="1" applyAlignment="1">
      <alignment horizontal="center" vertical="center" wrapText="1"/>
      <protection/>
    </xf>
    <xf numFmtId="0" fontId="4" fillId="0" borderId="15" xfId="51" applyFont="1" applyBorder="1" applyAlignment="1" applyProtection="1">
      <alignment horizontal="left" vertical="center" wrapText="1"/>
      <protection/>
    </xf>
    <xf numFmtId="0" fontId="4" fillId="0" borderId="21" xfId="51" applyFont="1" applyBorder="1" applyAlignment="1" applyProtection="1">
      <alignment horizontal="left" vertical="center" wrapText="1"/>
      <protection/>
    </xf>
    <xf numFmtId="4" fontId="4" fillId="39" borderId="15" xfId="50" applyNumberFormat="1" applyFont="1" applyFill="1" applyBorder="1" applyAlignment="1">
      <alignment horizontal="left" vertical="center" wrapText="1"/>
      <protection/>
    </xf>
    <xf numFmtId="0" fontId="18" fillId="37" borderId="27" xfId="50" applyFont="1" applyFill="1" applyBorder="1" applyAlignment="1" applyProtection="1">
      <alignment horizontal="right" vertical="center" wrapText="1"/>
      <protection locked="0"/>
    </xf>
    <xf numFmtId="0" fontId="18" fillId="37" borderId="18" xfId="50" applyFont="1" applyFill="1" applyBorder="1" applyAlignment="1" applyProtection="1">
      <alignment horizontal="right" vertical="center" wrapText="1"/>
      <protection locked="0"/>
    </xf>
    <xf numFmtId="0" fontId="18" fillId="37" borderId="24" xfId="50" applyFont="1" applyFill="1" applyBorder="1" applyAlignment="1" applyProtection="1">
      <alignment horizontal="right" vertical="center" wrapText="1"/>
      <protection locked="0"/>
    </xf>
    <xf numFmtId="4" fontId="4" fillId="39" borderId="15" xfId="50" applyNumberFormat="1" applyFont="1" applyFill="1" applyBorder="1" applyAlignment="1" applyProtection="1">
      <alignment horizontal="center" vertical="center" wrapText="1"/>
      <protection hidden="1"/>
    </xf>
    <xf numFmtId="171" fontId="4" fillId="0" borderId="15" xfId="50" applyNumberFormat="1" applyFont="1" applyFill="1" applyBorder="1" applyAlignment="1">
      <alignment horizontal="left" vertical="center" wrapText="1"/>
      <protection/>
    </xf>
    <xf numFmtId="0" fontId="4" fillId="0" borderId="41" xfId="50" applyNumberFormat="1" applyFont="1" applyFill="1" applyBorder="1" applyAlignment="1" applyProtection="1">
      <alignment horizontal="center" vertical="center" wrapText="1"/>
      <protection/>
    </xf>
    <xf numFmtId="0" fontId="4" fillId="0" borderId="42" xfId="50" applyNumberFormat="1" applyFont="1" applyFill="1" applyBorder="1" applyAlignment="1" applyProtection="1">
      <alignment horizontal="center" vertical="center" wrapText="1"/>
      <protection/>
    </xf>
    <xf numFmtId="0" fontId="13" fillId="0" borderId="42" xfId="50" applyNumberFormat="1" applyFont="1" applyFill="1" applyBorder="1" applyAlignment="1" applyProtection="1">
      <alignment horizontal="center" vertical="center" wrapText="1"/>
      <protection/>
    </xf>
    <xf numFmtId="0" fontId="7" fillId="0" borderId="15" xfId="51" applyNumberFormat="1" applyFont="1" applyBorder="1" applyAlignment="1" applyProtection="1">
      <alignment horizontal="center" vertical="center"/>
      <protection/>
    </xf>
    <xf numFmtId="0" fontId="12" fillId="37" borderId="30" xfId="50" applyNumberFormat="1" applyFont="1" applyFill="1" applyBorder="1" applyAlignment="1" applyProtection="1">
      <alignment horizontal="center" vertical="center"/>
      <protection locked="0"/>
    </xf>
    <xf numFmtId="0" fontId="4" fillId="0" borderId="15" xfId="50" applyFont="1" applyFill="1" applyBorder="1" applyAlignment="1" applyProtection="1">
      <alignment horizontal="left" vertical="center" wrapText="1"/>
      <protection/>
    </xf>
    <xf numFmtId="0" fontId="12" fillId="37" borderId="15" xfId="50" applyNumberFormat="1" applyFont="1" applyFill="1" applyBorder="1" applyAlignment="1" applyProtection="1">
      <alignment horizontal="left" vertical="center"/>
      <protection locked="0"/>
    </xf>
    <xf numFmtId="0" fontId="4" fillId="0" borderId="15" xfId="50" applyFont="1" applyFill="1" applyBorder="1" applyAlignment="1" applyProtection="1">
      <alignment horizontal="center" vertical="center" wrapText="1"/>
      <protection/>
    </xf>
    <xf numFmtId="49" fontId="12" fillId="37" borderId="15" xfId="50" applyNumberFormat="1" applyFont="1" applyFill="1" applyBorder="1" applyAlignment="1" applyProtection="1">
      <alignment horizontal="left" vertical="center"/>
      <protection locked="0"/>
    </xf>
    <xf numFmtId="0" fontId="5" fillId="0" borderId="10" xfId="51" applyFont="1" applyFill="1" applyBorder="1" applyAlignment="1" applyProtection="1">
      <alignment horizontal="center" vertical="center"/>
      <protection/>
    </xf>
    <xf numFmtId="0" fontId="6" fillId="0" borderId="0" xfId="51" applyFont="1" applyFill="1" applyBorder="1" applyAlignment="1" applyProtection="1">
      <alignment horizontal="center" vertical="center"/>
      <protection/>
    </xf>
    <xf numFmtId="0" fontId="9" fillId="0" borderId="0" xfId="51" applyFont="1" applyFill="1" applyBorder="1" applyAlignment="1" applyProtection="1">
      <alignment horizontal="center" vertical="center"/>
      <protection/>
    </xf>
    <xf numFmtId="0" fontId="13" fillId="0" borderId="27" xfId="50" applyFont="1" applyFill="1" applyBorder="1" applyAlignment="1" applyProtection="1">
      <alignment horizontal="left" vertical="center"/>
      <protection/>
    </xf>
    <xf numFmtId="0" fontId="13" fillId="0" borderId="18" xfId="50" applyFont="1" applyFill="1" applyBorder="1" applyAlignment="1" applyProtection="1">
      <alignment horizontal="left" vertical="center"/>
      <protection/>
    </xf>
    <xf numFmtId="0" fontId="13" fillId="0" borderId="24" xfId="50" applyFont="1" applyFill="1" applyBorder="1" applyAlignment="1" applyProtection="1">
      <alignment horizontal="left" vertical="center"/>
      <protection/>
    </xf>
    <xf numFmtId="0" fontId="15" fillId="0" borderId="10" xfId="50" applyFont="1" applyFill="1" applyBorder="1" applyAlignment="1" applyProtection="1">
      <alignment horizontal="center" vertical="center"/>
      <protection hidden="1"/>
    </xf>
    <xf numFmtId="0" fontId="13" fillId="0" borderId="27" xfId="50" applyNumberFormat="1" applyFont="1" applyFill="1" applyBorder="1" applyAlignment="1" applyProtection="1">
      <alignment horizontal="left" vertical="center"/>
      <protection/>
    </xf>
    <xf numFmtId="0" fontId="13" fillId="0" borderId="18" xfId="50" applyNumberFormat="1" applyFont="1" applyFill="1" applyBorder="1" applyAlignment="1" applyProtection="1">
      <alignment horizontal="left" vertical="center"/>
      <protection/>
    </xf>
    <xf numFmtId="0" fontId="13" fillId="0" borderId="24" xfId="50" applyNumberFormat="1" applyFont="1" applyFill="1" applyBorder="1" applyAlignment="1" applyProtection="1">
      <alignment horizontal="left" vertical="center"/>
      <protection/>
    </xf>
    <xf numFmtId="0" fontId="0" fillId="31" borderId="43" xfId="0" applyFont="1" applyFill="1" applyBorder="1" applyAlignment="1">
      <alignment horizontal="center"/>
    </xf>
    <xf numFmtId="0" fontId="0" fillId="31" borderId="44" xfId="0" applyFont="1" applyFill="1" applyBorder="1" applyAlignment="1">
      <alignment horizontal="center"/>
    </xf>
    <xf numFmtId="0" fontId="0" fillId="31" borderId="45" xfId="0" applyFont="1" applyFill="1" applyBorder="1" applyAlignment="1">
      <alignment horizontal="center"/>
    </xf>
    <xf numFmtId="0" fontId="0" fillId="31" borderId="29" xfId="0" applyFont="1" applyFill="1" applyBorder="1" applyAlignment="1">
      <alignment horizontal="center"/>
    </xf>
    <xf numFmtId="0" fontId="0" fillId="31" borderId="30" xfId="0" applyFont="1" applyFill="1" applyBorder="1" applyAlignment="1">
      <alignment horizontal="center"/>
    </xf>
    <xf numFmtId="0" fontId="0" fillId="31" borderId="31" xfId="0" applyFont="1" applyFill="1" applyBorder="1" applyAlignment="1">
      <alignment horizontal="center"/>
    </xf>
    <xf numFmtId="0" fontId="8" fillId="0" borderId="0" xfId="51" applyFont="1" applyFill="1" applyBorder="1" applyAlignment="1">
      <alignment horizontal="left" vertical="center" wrapText="1"/>
      <protection/>
    </xf>
    <xf numFmtId="49" fontId="7" fillId="0" borderId="15" xfId="51" applyNumberFormat="1" applyFont="1" applyBorder="1" applyAlignment="1" applyProtection="1">
      <alignment horizontal="center" vertical="center" wrapText="1"/>
      <protection/>
    </xf>
    <xf numFmtId="0" fontId="4" fillId="0" borderId="40" xfId="50" applyNumberFormat="1" applyFont="1" applyFill="1" applyBorder="1" applyAlignment="1" applyProtection="1">
      <alignment horizontal="center" vertical="center" wrapText="1"/>
      <protection/>
    </xf>
    <xf numFmtId="196" fontId="4" fillId="0" borderId="40" xfId="50" applyNumberFormat="1" applyFont="1" applyFill="1" applyBorder="1" applyAlignment="1" applyProtection="1">
      <alignment horizontal="center" vertical="center" wrapText="1"/>
      <protection/>
    </xf>
    <xf numFmtId="0" fontId="8" fillId="0" borderId="21" xfId="51" applyFont="1" applyFill="1" applyBorder="1" applyAlignment="1">
      <alignment horizontal="left" vertical="center" wrapText="1"/>
      <protection/>
    </xf>
    <xf numFmtId="0" fontId="8" fillId="0" borderId="22" xfId="51" applyFont="1" applyFill="1" applyBorder="1" applyAlignment="1">
      <alignment horizontal="left" vertical="center" wrapText="1"/>
      <protection/>
    </xf>
    <xf numFmtId="0" fontId="8" fillId="0" borderId="23" xfId="51" applyFont="1" applyFill="1" applyBorder="1" applyAlignment="1">
      <alignment horizontal="left" vertical="center" wrapText="1"/>
      <protection/>
    </xf>
    <xf numFmtId="0" fontId="8" fillId="0" borderId="21" xfId="51" applyFont="1" applyBorder="1" applyAlignment="1">
      <alignment horizontal="left" vertical="center" wrapText="1"/>
      <protection/>
    </xf>
    <xf numFmtId="0" fontId="8" fillId="0" borderId="22" xfId="51" applyFont="1" applyBorder="1" applyAlignment="1">
      <alignment horizontal="left" vertical="center" wrapText="1"/>
      <protection/>
    </xf>
    <xf numFmtId="0" fontId="8" fillId="0" borderId="23" xfId="51" applyFont="1" applyBorder="1" applyAlignment="1">
      <alignment horizontal="left" vertical="center" wrapText="1"/>
      <protection/>
    </xf>
    <xf numFmtId="0" fontId="11" fillId="0" borderId="21" xfId="51" applyFont="1" applyBorder="1" applyAlignment="1">
      <alignment horizontal="left" vertical="center" wrapText="1"/>
      <protection/>
    </xf>
    <xf numFmtId="0" fontId="11" fillId="0" borderId="22" xfId="51" applyFont="1" applyBorder="1" applyAlignment="1">
      <alignment horizontal="left" vertical="center" wrapText="1"/>
      <protection/>
    </xf>
    <xf numFmtId="0" fontId="11" fillId="0" borderId="23" xfId="51" applyFont="1" applyBorder="1" applyAlignment="1">
      <alignment horizontal="left" vertical="center" wrapText="1"/>
      <protection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0" fillId="37" borderId="43" xfId="0" applyFill="1" applyBorder="1" applyAlignment="1">
      <alignment horizontal="center"/>
    </xf>
    <xf numFmtId="0" fontId="0" fillId="37" borderId="44" xfId="0" applyFill="1" applyBorder="1" applyAlignment="1">
      <alignment horizontal="center"/>
    </xf>
    <xf numFmtId="0" fontId="0" fillId="37" borderId="45" xfId="0" applyFill="1" applyBorder="1" applyAlignment="1">
      <alignment horizontal="center"/>
    </xf>
    <xf numFmtId="0" fontId="0" fillId="37" borderId="29" xfId="0" applyFont="1" applyFill="1" applyBorder="1" applyAlignment="1">
      <alignment horizontal="center"/>
    </xf>
    <xf numFmtId="0" fontId="0" fillId="37" borderId="30" xfId="0" applyFont="1" applyFill="1" applyBorder="1" applyAlignment="1">
      <alignment horizontal="center"/>
    </xf>
    <xf numFmtId="0" fontId="0" fillId="37" borderId="31" xfId="0" applyFont="1" applyFill="1" applyBorder="1" applyAlignment="1">
      <alignment horizontal="center"/>
    </xf>
    <xf numFmtId="0" fontId="13" fillId="0" borderId="46" xfId="51" applyFont="1" applyFill="1" applyBorder="1" applyAlignment="1" applyProtection="1">
      <alignment horizontal="center"/>
      <protection/>
    </xf>
    <xf numFmtId="0" fontId="13" fillId="0" borderId="0" xfId="51" applyFont="1" applyFill="1" applyBorder="1" applyAlignment="1" applyProtection="1">
      <alignment horizontal="center"/>
      <protection/>
    </xf>
    <xf numFmtId="0" fontId="13" fillId="0" borderId="47" xfId="51" applyFont="1" applyFill="1" applyBorder="1" applyAlignment="1" applyProtection="1">
      <alignment horizontal="center"/>
      <protection/>
    </xf>
    <xf numFmtId="49" fontId="13" fillId="0" borderId="48" xfId="51" applyNumberFormat="1" applyFont="1" applyFill="1" applyBorder="1" applyAlignment="1" applyProtection="1">
      <alignment horizontal="center" vertical="top"/>
      <protection/>
    </xf>
    <xf numFmtId="49" fontId="13" fillId="0" borderId="10" xfId="51" applyNumberFormat="1" applyFont="1" applyFill="1" applyBorder="1" applyAlignment="1" applyProtection="1">
      <alignment horizontal="center" vertical="top"/>
      <protection/>
    </xf>
    <xf numFmtId="49" fontId="13" fillId="0" borderId="49" xfId="51" applyNumberFormat="1" applyFont="1" applyFill="1" applyBorder="1" applyAlignment="1" applyProtection="1">
      <alignment horizontal="center" vertical="top"/>
      <protection/>
    </xf>
    <xf numFmtId="0" fontId="10" fillId="0" borderId="21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/>
    </xf>
    <xf numFmtId="0" fontId="11" fillId="40" borderId="0" xfId="51" applyFont="1" applyFill="1" applyBorder="1" applyAlignment="1">
      <alignment horizontal="center" vertical="center" wrapText="1"/>
      <protection/>
    </xf>
    <xf numFmtId="0" fontId="16" fillId="0" borderId="0" xfId="50" applyFont="1" applyFill="1" applyBorder="1" applyAlignment="1" applyProtection="1">
      <alignment horizontal="center" vertical="center"/>
      <protection/>
    </xf>
    <xf numFmtId="0" fontId="13" fillId="0" borderId="0" xfId="50" applyFont="1" applyFill="1" applyAlignment="1">
      <alignment horizontal="center" vertical="center" wrapText="1"/>
      <protection/>
    </xf>
    <xf numFmtId="0" fontId="4" fillId="0" borderId="21" xfId="50" applyFont="1" applyFill="1" applyBorder="1" applyAlignment="1" applyProtection="1">
      <alignment horizontal="left" vertical="center" wrapText="1"/>
      <protection/>
    </xf>
    <xf numFmtId="0" fontId="4" fillId="0" borderId="22" xfId="50" applyFont="1" applyFill="1" applyBorder="1" applyAlignment="1" applyProtection="1">
      <alignment horizontal="left" vertical="center" wrapText="1"/>
      <protection/>
    </xf>
    <xf numFmtId="0" fontId="4" fillId="0" borderId="23" xfId="50" applyFont="1" applyFill="1" applyBorder="1" applyAlignment="1" applyProtection="1">
      <alignment horizontal="left" vertical="center" wrapText="1"/>
      <protection/>
    </xf>
    <xf numFmtId="0" fontId="11" fillId="0" borderId="43" xfId="50" applyFont="1" applyFill="1" applyBorder="1" applyAlignment="1" applyProtection="1">
      <alignment horizontal="left" vertical="center" wrapText="1"/>
      <protection/>
    </xf>
    <xf numFmtId="0" fontId="11" fillId="0" borderId="44" xfId="50" applyFont="1" applyFill="1" applyBorder="1" applyAlignment="1" applyProtection="1">
      <alignment horizontal="left" vertical="center" wrapText="1"/>
      <protection/>
    </xf>
    <xf numFmtId="0" fontId="11" fillId="0" borderId="45" xfId="50" applyFont="1" applyFill="1" applyBorder="1" applyAlignment="1" applyProtection="1">
      <alignment horizontal="left" vertical="center" wrapText="1"/>
      <protection/>
    </xf>
    <xf numFmtId="0" fontId="12" fillId="0" borderId="26" xfId="51" applyFont="1" applyBorder="1" applyAlignment="1" applyProtection="1">
      <alignment horizontal="left" vertical="top" wrapText="1"/>
      <protection/>
    </xf>
    <xf numFmtId="203" fontId="12" fillId="37" borderId="21" xfId="50" applyNumberFormat="1" applyFont="1" applyFill="1" applyBorder="1" applyAlignment="1" applyProtection="1">
      <alignment horizontal="left" vertical="center"/>
      <protection locked="0"/>
    </xf>
    <xf numFmtId="203" fontId="12" fillId="37" borderId="22" xfId="50" applyNumberFormat="1" applyFont="1" applyFill="1" applyBorder="1" applyAlignment="1" applyProtection="1">
      <alignment horizontal="left" vertical="center"/>
      <protection locked="0"/>
    </xf>
    <xf numFmtId="203" fontId="12" fillId="37" borderId="23" xfId="50" applyNumberFormat="1" applyFont="1" applyFill="1" applyBorder="1" applyAlignment="1" applyProtection="1">
      <alignment horizontal="left" vertical="center"/>
      <protection locked="0"/>
    </xf>
    <xf numFmtId="4" fontId="12" fillId="37" borderId="33" xfId="51" applyNumberFormat="1" applyFont="1" applyFill="1" applyBorder="1" applyAlignment="1" applyProtection="1">
      <alignment horizontal="center" vertical="center"/>
      <protection locked="0"/>
    </xf>
    <xf numFmtId="4" fontId="12" fillId="37" borderId="34" xfId="51" applyNumberFormat="1" applyFont="1" applyFill="1" applyBorder="1" applyAlignment="1" applyProtection="1">
      <alignment horizontal="center" vertical="center"/>
      <protection locked="0"/>
    </xf>
    <xf numFmtId="4" fontId="12" fillId="37" borderId="35" xfId="51" applyNumberFormat="1" applyFont="1" applyFill="1" applyBorder="1" applyAlignment="1" applyProtection="1">
      <alignment horizontal="center" vertical="center"/>
      <protection locked="0"/>
    </xf>
    <xf numFmtId="193" fontId="12" fillId="0" borderId="15" xfId="51" applyNumberFormat="1" applyFont="1" applyFill="1" applyBorder="1" applyAlignment="1" applyProtection="1">
      <alignment horizontal="right" vertical="center"/>
      <protection hidden="1"/>
    </xf>
    <xf numFmtId="4" fontId="12" fillId="37" borderId="15" xfId="51" applyNumberFormat="1" applyFont="1" applyFill="1" applyBorder="1" applyAlignment="1" applyProtection="1">
      <alignment horizontal="right" vertical="center"/>
      <protection locked="0"/>
    </xf>
    <xf numFmtId="4" fontId="12" fillId="37" borderId="15" xfId="51" applyNumberFormat="1" applyFont="1" applyFill="1" applyBorder="1" applyAlignment="1" applyProtection="1">
      <alignment horizontal="left" vertical="center"/>
      <protection locked="0"/>
    </xf>
    <xf numFmtId="0" fontId="4" fillId="0" borderId="21" xfId="50" applyFont="1" applyFill="1" applyBorder="1" applyAlignment="1" applyProtection="1">
      <alignment horizontal="left" vertical="center" wrapText="1" indent="1"/>
      <protection/>
    </xf>
    <xf numFmtId="0" fontId="4" fillId="0" borderId="22" xfId="50" applyFont="1" applyFill="1" applyBorder="1" applyAlignment="1" applyProtection="1">
      <alignment horizontal="left" vertical="center" wrapText="1" indent="1"/>
      <protection/>
    </xf>
    <xf numFmtId="0" fontId="4" fillId="0" borderId="23" xfId="50" applyFont="1" applyFill="1" applyBorder="1" applyAlignment="1" applyProtection="1">
      <alignment horizontal="left" vertical="center" wrapText="1" indent="1"/>
      <protection/>
    </xf>
    <xf numFmtId="0" fontId="8" fillId="0" borderId="21" xfId="50" applyFont="1" applyFill="1" applyBorder="1" applyAlignment="1" applyProtection="1">
      <alignment horizontal="left" vertical="center" wrapText="1"/>
      <protection/>
    </xf>
    <xf numFmtId="0" fontId="8" fillId="0" borderId="22" xfId="50" applyFont="1" applyFill="1" applyBorder="1" applyAlignment="1" applyProtection="1">
      <alignment horizontal="left" vertical="center" wrapText="1"/>
      <protection/>
    </xf>
    <xf numFmtId="0" fontId="8" fillId="0" borderId="23" xfId="50" applyFont="1" applyFill="1" applyBorder="1" applyAlignment="1" applyProtection="1">
      <alignment horizontal="left" vertical="center" wrapText="1"/>
      <protection/>
    </xf>
    <xf numFmtId="2" fontId="4" fillId="0" borderId="40" xfId="50" applyNumberFormat="1" applyFont="1" applyFill="1" applyBorder="1" applyAlignment="1" applyProtection="1">
      <alignment horizontal="center" vertical="center"/>
      <protection/>
    </xf>
    <xf numFmtId="49" fontId="7" fillId="33" borderId="32" xfId="50" applyNumberFormat="1" applyFont="1" applyFill="1" applyBorder="1" applyAlignment="1" applyProtection="1">
      <alignment horizontal="center" vertical="center" wrapText="1"/>
      <protection/>
    </xf>
    <xf numFmtId="49" fontId="7" fillId="0" borderId="15" xfId="51" applyNumberFormat="1" applyFont="1" applyBorder="1" applyAlignment="1">
      <alignment horizontal="center" vertical="center" wrapText="1"/>
      <protection/>
    </xf>
    <xf numFmtId="0" fontId="4" fillId="0" borderId="15" xfId="50" applyFont="1" applyFill="1" applyBorder="1" applyAlignment="1">
      <alignment horizontal="center" vertical="center" wrapText="1"/>
      <protection/>
    </xf>
    <xf numFmtId="2" fontId="4" fillId="0" borderId="15" xfId="50" applyNumberFormat="1" applyFont="1" applyFill="1" applyBorder="1" applyAlignment="1" applyProtection="1">
      <alignment horizontal="center" vertical="center" wrapText="1"/>
      <protection/>
    </xf>
    <xf numFmtId="2" fontId="4" fillId="0" borderId="40" xfId="50" applyNumberFormat="1" applyFont="1" applyFill="1" applyBorder="1" applyAlignment="1" applyProtection="1">
      <alignment horizontal="center" vertical="center" wrapText="1"/>
      <protection/>
    </xf>
    <xf numFmtId="0" fontId="13" fillId="0" borderId="41" xfId="50" applyNumberFormat="1" applyFont="1" applyFill="1" applyBorder="1" applyAlignment="1" applyProtection="1">
      <alignment horizontal="center" vertical="center" wrapText="1"/>
      <protection/>
    </xf>
    <xf numFmtId="0" fontId="12" fillId="37" borderId="15" xfId="50" applyFont="1" applyFill="1" applyBorder="1" applyAlignment="1" applyProtection="1">
      <alignment horizontal="left" vertical="center" wrapText="1"/>
      <protection locked="0"/>
    </xf>
    <xf numFmtId="198" fontId="12" fillId="37" borderId="21" xfId="50" applyNumberFormat="1" applyFont="1" applyFill="1" applyBorder="1" applyAlignment="1" applyProtection="1">
      <alignment horizontal="center" vertical="center" wrapText="1"/>
      <protection locked="0"/>
    </xf>
    <xf numFmtId="198" fontId="12" fillId="37" borderId="23" xfId="5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0" applyFont="1" applyFill="1" applyAlignment="1" applyProtection="1">
      <alignment horizontal="center" vertical="center" wrapText="1"/>
      <protection hidden="1"/>
    </xf>
    <xf numFmtId="198" fontId="4" fillId="0" borderId="15" xfId="50" applyNumberFormat="1" applyFont="1" applyFill="1" applyBorder="1" applyAlignment="1">
      <alignment horizontal="left" vertical="center" wrapText="1"/>
      <protection/>
    </xf>
    <xf numFmtId="198" fontId="4" fillId="39" borderId="15" xfId="50" applyNumberFormat="1" applyFont="1" applyFill="1" applyBorder="1" applyAlignment="1">
      <alignment horizontal="left" vertical="center" wrapText="1"/>
      <protection/>
    </xf>
    <xf numFmtId="1" fontId="12" fillId="37" borderId="15" xfId="50" applyNumberFormat="1" applyFont="1" applyFill="1" applyBorder="1" applyAlignment="1" applyProtection="1">
      <alignment horizontal="center" vertical="center" wrapText="1"/>
      <protection locked="0"/>
    </xf>
    <xf numFmtId="198" fontId="4" fillId="0" borderId="21" xfId="50" applyNumberFormat="1" applyFont="1" applyFill="1" applyBorder="1" applyAlignment="1">
      <alignment horizontal="left" vertical="center" wrapText="1"/>
      <protection/>
    </xf>
    <xf numFmtId="198" fontId="4" fillId="0" borderId="22" xfId="50" applyNumberFormat="1" applyFont="1" applyFill="1" applyBorder="1" applyAlignment="1">
      <alignment horizontal="left" vertical="center" wrapText="1"/>
      <protection/>
    </xf>
    <xf numFmtId="198" fontId="4" fillId="0" borderId="23" xfId="50" applyNumberFormat="1" applyFont="1" applyFill="1" applyBorder="1" applyAlignment="1">
      <alignment horizontal="left" vertical="center" wrapText="1"/>
      <protection/>
    </xf>
    <xf numFmtId="198" fontId="4" fillId="39" borderId="15" xfId="50" applyNumberFormat="1" applyFont="1" applyFill="1" applyBorder="1" applyAlignment="1" applyProtection="1">
      <alignment horizontal="left" vertical="center" wrapText="1"/>
      <protection/>
    </xf>
    <xf numFmtId="4" fontId="12" fillId="39" borderId="15" xfId="50" applyNumberFormat="1" applyFont="1" applyFill="1" applyBorder="1" applyAlignment="1" applyProtection="1">
      <alignment horizontal="center" vertical="center"/>
      <protection hidden="1"/>
    </xf>
    <xf numFmtId="2" fontId="12" fillId="39" borderId="15" xfId="50" applyNumberFormat="1" applyFont="1" applyFill="1" applyBorder="1" applyAlignment="1" applyProtection="1">
      <alignment horizontal="center" vertical="center" shrinkToFit="1"/>
      <protection hidden="1"/>
    </xf>
    <xf numFmtId="0" fontId="7" fillId="0" borderId="21" xfId="50" applyNumberFormat="1" applyFont="1" applyFill="1" applyBorder="1" applyAlignment="1" applyProtection="1">
      <alignment horizontal="center" vertical="center" wrapText="1"/>
      <protection/>
    </xf>
    <xf numFmtId="0" fontId="7" fillId="0" borderId="22" xfId="50" applyNumberFormat="1" applyFont="1" applyFill="1" applyBorder="1" applyAlignment="1" applyProtection="1">
      <alignment horizontal="center" vertical="center" wrapText="1"/>
      <protection/>
    </xf>
    <xf numFmtId="0" fontId="7" fillId="0" borderId="23" xfId="50" applyNumberFormat="1" applyFont="1" applyFill="1" applyBorder="1" applyAlignment="1" applyProtection="1">
      <alignment horizontal="center" vertical="center" wrapText="1"/>
      <protection/>
    </xf>
    <xf numFmtId="49" fontId="7" fillId="33" borderId="21" xfId="50" applyNumberFormat="1" applyFont="1" applyFill="1" applyBorder="1" applyAlignment="1" applyProtection="1">
      <alignment horizontal="center" vertical="center" wrapText="1"/>
      <protection/>
    </xf>
    <xf numFmtId="49" fontId="7" fillId="33" borderId="22" xfId="50" applyNumberFormat="1" applyFont="1" applyFill="1" applyBorder="1" applyAlignment="1" applyProtection="1">
      <alignment horizontal="center" vertical="center" wrapText="1"/>
      <protection/>
    </xf>
    <xf numFmtId="49" fontId="7" fillId="33" borderId="23" xfId="50" applyNumberFormat="1" applyFont="1" applyFill="1" applyBorder="1" applyAlignment="1" applyProtection="1">
      <alignment horizontal="center" vertical="center" wrapText="1"/>
      <protection/>
    </xf>
    <xf numFmtId="4" fontId="4" fillId="0" borderId="27" xfId="50" applyNumberFormat="1" applyFont="1" applyFill="1" applyBorder="1" applyAlignment="1" applyProtection="1">
      <alignment horizontal="left" vertical="center" wrapText="1" indent="1"/>
      <protection/>
    </xf>
    <xf numFmtId="4" fontId="4" fillId="0" borderId="18" xfId="50" applyNumberFormat="1" applyFont="1" applyFill="1" applyBorder="1" applyAlignment="1" applyProtection="1">
      <alignment horizontal="left" vertical="center" wrapText="1" indent="1"/>
      <protection/>
    </xf>
    <xf numFmtId="4" fontId="4" fillId="0" borderId="24" xfId="50" applyNumberFormat="1" applyFont="1" applyFill="1" applyBorder="1" applyAlignment="1" applyProtection="1">
      <alignment horizontal="left" vertical="center" wrapText="1" indent="1"/>
      <protection/>
    </xf>
    <xf numFmtId="4" fontId="4" fillId="36" borderId="21" xfId="50" applyNumberFormat="1" applyFont="1" applyFill="1" applyBorder="1" applyAlignment="1">
      <alignment horizontal="center" vertical="center" wrapText="1"/>
      <protection/>
    </xf>
    <xf numFmtId="4" fontId="4" fillId="36" borderId="22" xfId="50" applyNumberFormat="1" applyFont="1" applyFill="1" applyBorder="1" applyAlignment="1">
      <alignment horizontal="center" vertical="center" wrapText="1"/>
      <protection/>
    </xf>
    <xf numFmtId="4" fontId="4" fillId="36" borderId="23" xfId="50" applyNumberFormat="1" applyFont="1" applyFill="1" applyBorder="1" applyAlignment="1">
      <alignment horizontal="center" vertical="center" wrapText="1"/>
      <protection/>
    </xf>
    <xf numFmtId="4" fontId="18" fillId="39" borderId="25" xfId="50" applyNumberFormat="1" applyFont="1" applyFill="1" applyBorder="1" applyAlignment="1" applyProtection="1">
      <alignment horizontal="center" vertical="center" wrapText="1"/>
      <protection hidden="1"/>
    </xf>
    <xf numFmtId="4" fontId="18" fillId="39" borderId="26" xfId="50" applyNumberFormat="1" applyFont="1" applyFill="1" applyBorder="1" applyAlignment="1" applyProtection="1">
      <alignment horizontal="center" vertical="center" wrapText="1"/>
      <protection hidden="1"/>
    </xf>
    <xf numFmtId="4" fontId="18" fillId="39" borderId="17" xfId="50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50" applyFont="1" applyFill="1" applyBorder="1" applyAlignment="1" applyProtection="1">
      <alignment horizontal="left" vertical="center" wrapText="1" indent="1"/>
      <protection/>
    </xf>
    <xf numFmtId="0" fontId="7" fillId="33" borderId="15" xfId="50" applyFont="1" applyFill="1" applyBorder="1" applyAlignment="1" applyProtection="1">
      <alignment horizontal="center" vertical="center"/>
      <protection/>
    </xf>
    <xf numFmtId="4" fontId="12" fillId="37" borderId="15" xfId="50" applyNumberFormat="1" applyFont="1" applyFill="1" applyBorder="1" applyAlignment="1" applyProtection="1">
      <alignment horizontal="right" vertical="center" wrapText="1"/>
      <protection locked="0"/>
    </xf>
    <xf numFmtId="0" fontId="7" fillId="0" borderId="15" xfId="50" applyNumberFormat="1" applyFont="1" applyFill="1" applyBorder="1" applyAlignment="1" applyProtection="1">
      <alignment horizontal="center" vertical="center" wrapText="1"/>
      <protection/>
    </xf>
    <xf numFmtId="0" fontId="12" fillId="37" borderId="19" xfId="50" applyFont="1" applyFill="1" applyBorder="1" applyAlignment="1" applyProtection="1">
      <alignment horizontal="left" vertical="center"/>
      <protection locked="0"/>
    </xf>
    <xf numFmtId="0" fontId="12" fillId="37" borderId="0" xfId="50" applyFont="1" applyFill="1" applyBorder="1" applyAlignment="1" applyProtection="1">
      <alignment horizontal="left" vertical="center"/>
      <protection locked="0"/>
    </xf>
    <xf numFmtId="0" fontId="12" fillId="37" borderId="16" xfId="50" applyFont="1" applyFill="1" applyBorder="1" applyAlignment="1" applyProtection="1">
      <alignment horizontal="left" vertical="center"/>
      <protection locked="0"/>
    </xf>
    <xf numFmtId="0" fontId="12" fillId="37" borderId="27" xfId="50" applyFont="1" applyFill="1" applyBorder="1" applyAlignment="1" applyProtection="1">
      <alignment horizontal="left" vertical="center"/>
      <protection locked="0"/>
    </xf>
    <xf numFmtId="0" fontId="12" fillId="37" borderId="24" xfId="50" applyFont="1" applyFill="1" applyBorder="1" applyAlignment="1" applyProtection="1">
      <alignment horizontal="left" vertical="center"/>
      <protection locked="0"/>
    </xf>
    <xf numFmtId="198" fontId="4" fillId="39" borderId="21" xfId="50" applyNumberFormat="1" applyFont="1" applyFill="1" applyBorder="1" applyAlignment="1" quotePrefix="1">
      <alignment horizontal="center" vertical="center" wrapText="1"/>
      <protection/>
    </xf>
    <xf numFmtId="198" fontId="4" fillId="39" borderId="22" xfId="50" applyNumberFormat="1" applyFont="1" applyFill="1" applyBorder="1" applyAlignment="1" quotePrefix="1">
      <alignment horizontal="center" vertical="center" wrapText="1"/>
      <protection/>
    </xf>
    <xf numFmtId="198" fontId="4" fillId="39" borderId="23" xfId="50" applyNumberFormat="1" applyFont="1" applyFill="1" applyBorder="1" applyAlignment="1" quotePrefix="1">
      <alignment horizontal="center" vertical="center" wrapText="1"/>
      <protection/>
    </xf>
    <xf numFmtId="0" fontId="12" fillId="37" borderId="21" xfId="50" applyFont="1" applyFill="1" applyBorder="1" applyAlignment="1" applyProtection="1">
      <alignment horizontal="left" vertical="center" wrapText="1"/>
      <protection/>
    </xf>
    <xf numFmtId="0" fontId="12" fillId="37" borderId="22" xfId="50" applyFont="1" applyFill="1" applyBorder="1" applyAlignment="1" applyProtection="1">
      <alignment horizontal="left" vertical="center" wrapText="1"/>
      <protection/>
    </xf>
    <xf numFmtId="0" fontId="12" fillId="37" borderId="23" xfId="50" applyFont="1" applyFill="1" applyBorder="1" applyAlignment="1" applyProtection="1">
      <alignment horizontal="left" vertical="center" wrapText="1"/>
      <protection/>
    </xf>
    <xf numFmtId="0" fontId="12" fillId="37" borderId="15" xfId="50" applyNumberFormat="1" applyFont="1" applyFill="1" applyBorder="1" applyAlignment="1" applyProtection="1">
      <alignment horizontal="left" vertical="center" wrapText="1"/>
      <protection/>
    </xf>
    <xf numFmtId="0" fontId="7" fillId="33" borderId="15" xfId="50" applyNumberFormat="1" applyFont="1" applyFill="1" applyBorder="1" applyAlignment="1" applyProtection="1">
      <alignment horizontal="center" vertical="center" wrapText="1"/>
      <protection/>
    </xf>
    <xf numFmtId="0" fontId="4" fillId="0" borderId="15" xfId="50" applyNumberFormat="1" applyFont="1" applyFill="1" applyBorder="1" applyAlignment="1" applyProtection="1">
      <alignment horizontal="left" vertical="center" wrapText="1"/>
      <protection/>
    </xf>
    <xf numFmtId="0" fontId="7" fillId="0" borderId="27" xfId="50" applyNumberFormat="1" applyFont="1" applyFill="1" applyBorder="1" applyAlignment="1" applyProtection="1">
      <alignment horizontal="center" vertical="center" wrapText="1"/>
      <protection/>
    </xf>
    <xf numFmtId="0" fontId="7" fillId="0" borderId="18" xfId="50" applyNumberFormat="1" applyFont="1" applyFill="1" applyBorder="1" applyAlignment="1" applyProtection="1">
      <alignment horizontal="center" vertical="center" wrapText="1"/>
      <protection/>
    </xf>
    <xf numFmtId="0" fontId="7" fillId="0" borderId="24" xfId="50" applyNumberFormat="1" applyFont="1" applyFill="1" applyBorder="1" applyAlignment="1" applyProtection="1">
      <alignment horizontal="center" vertical="center" wrapText="1"/>
      <protection/>
    </xf>
    <xf numFmtId="0" fontId="4" fillId="0" borderId="15" xfId="50" applyFont="1" applyFill="1" applyBorder="1" applyAlignment="1" applyProtection="1">
      <alignment horizontal="left" vertical="center" shrinkToFit="1"/>
      <protection/>
    </xf>
    <xf numFmtId="4" fontId="13" fillId="0" borderId="15" xfId="50" applyNumberFormat="1" applyFont="1" applyFill="1" applyBorder="1" applyAlignment="1" applyProtection="1">
      <alignment horizontal="right" vertical="center" wrapText="1"/>
      <protection hidden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24DefProposta de construção de unidade isolada- v23" xfId="50"/>
    <cellStyle name="Normal_LAE-OGU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dxfs count="15">
    <dxf>
      <font>
        <color indexed="9"/>
      </font>
    </dxf>
    <dxf>
      <font>
        <color indexed="9"/>
      </font>
    </dxf>
    <dxf/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41"/>
        </patternFill>
      </fill>
    </dxf>
    <dxf>
      <font>
        <color indexed="27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27"/>
        </patternFill>
      </fill>
    </dxf>
    <dxf>
      <font>
        <color indexed="9"/>
      </font>
    </dxf>
    <dxf>
      <font>
        <color indexed="9"/>
      </font>
      <fill>
        <patternFill patternType="none"/>
      </fill>
    </dxf>
    <dxf>
      <fill>
        <patternFill patternType="darkGrid"/>
      </fill>
    </dxf>
    <dxf>
      <fill>
        <patternFill patternType="darkGrid"/>
      </fill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28</xdr:row>
      <xdr:rowOff>114300</xdr:rowOff>
    </xdr:from>
    <xdr:to>
      <xdr:col>17</xdr:col>
      <xdr:colOff>76200</xdr:colOff>
      <xdr:row>31</xdr:row>
      <xdr:rowOff>133350</xdr:rowOff>
    </xdr:to>
    <xdr:pic>
      <xdr:nvPicPr>
        <xdr:cNvPr id="1" name="lcaixa" descr="Logo_CAIX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000500"/>
          <a:ext cx="1447800" cy="314325"/>
        </a:xfrm>
        <a:prstGeom prst="rect">
          <a:avLst/>
        </a:prstGeom>
        <a:noFill/>
        <a:ln w="508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7</xdr:col>
      <xdr:colOff>19050</xdr:colOff>
      <xdr:row>315</xdr:row>
      <xdr:rowOff>47625</xdr:rowOff>
    </xdr:from>
    <xdr:to>
      <xdr:col>37</xdr:col>
      <xdr:colOff>114300</xdr:colOff>
      <xdr:row>315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8600" y="41671875"/>
          <a:ext cx="466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42</xdr:col>
      <xdr:colOff>47625</xdr:colOff>
      <xdr:row>395</xdr:row>
      <xdr:rowOff>0</xdr:rowOff>
    </xdr:from>
    <xdr:to>
      <xdr:col>43</xdr:col>
      <xdr:colOff>0</xdr:colOff>
      <xdr:row>395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591175" y="4167187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395</xdr:row>
      <xdr:rowOff>0</xdr:rowOff>
    </xdr:from>
    <xdr:to>
      <xdr:col>44</xdr:col>
      <xdr:colOff>19050</xdr:colOff>
      <xdr:row>395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705475" y="416718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315</xdr:row>
      <xdr:rowOff>47625</xdr:rowOff>
    </xdr:from>
    <xdr:to>
      <xdr:col>37</xdr:col>
      <xdr:colOff>114300</xdr:colOff>
      <xdr:row>315</xdr:row>
      <xdr:rowOff>47625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28600" y="41671875"/>
          <a:ext cx="466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43</xdr:col>
      <xdr:colOff>9525</xdr:colOff>
      <xdr:row>395</xdr:row>
      <xdr:rowOff>0</xdr:rowOff>
    </xdr:from>
    <xdr:to>
      <xdr:col>44</xdr:col>
      <xdr:colOff>19050</xdr:colOff>
      <xdr:row>395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5705475" y="416718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86</xdr:row>
      <xdr:rowOff>9525</xdr:rowOff>
    </xdr:from>
    <xdr:to>
      <xdr:col>29</xdr:col>
      <xdr:colOff>114300</xdr:colOff>
      <xdr:row>86</xdr:row>
      <xdr:rowOff>9525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228600" y="10715625"/>
          <a:ext cx="3448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7</xdr:col>
      <xdr:colOff>19050</xdr:colOff>
      <xdr:row>86</xdr:row>
      <xdr:rowOff>9525</xdr:rowOff>
    </xdr:from>
    <xdr:to>
      <xdr:col>29</xdr:col>
      <xdr:colOff>114300</xdr:colOff>
      <xdr:row>86</xdr:row>
      <xdr:rowOff>9525</xdr:rowOff>
    </xdr:to>
    <xdr:sp>
      <xdr:nvSpPr>
        <xdr:cNvPr id="8" name="Text Box 15"/>
        <xdr:cNvSpPr txBox="1">
          <a:spLocks noChangeArrowheads="1"/>
        </xdr:cNvSpPr>
      </xdr:nvSpPr>
      <xdr:spPr>
        <a:xfrm>
          <a:off x="228600" y="10715625"/>
          <a:ext cx="3448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7</xdr:col>
      <xdr:colOff>19050</xdr:colOff>
      <xdr:row>315</xdr:row>
      <xdr:rowOff>47625</xdr:rowOff>
    </xdr:from>
    <xdr:to>
      <xdr:col>37</xdr:col>
      <xdr:colOff>114300</xdr:colOff>
      <xdr:row>315</xdr:row>
      <xdr:rowOff>47625</xdr:rowOff>
    </xdr:to>
    <xdr:sp>
      <xdr:nvSpPr>
        <xdr:cNvPr id="9" name="Text Box 7"/>
        <xdr:cNvSpPr txBox="1">
          <a:spLocks noChangeArrowheads="1"/>
        </xdr:cNvSpPr>
      </xdr:nvSpPr>
      <xdr:spPr>
        <a:xfrm>
          <a:off x="228600" y="41671875"/>
          <a:ext cx="466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42</xdr:col>
      <xdr:colOff>47625</xdr:colOff>
      <xdr:row>395</xdr:row>
      <xdr:rowOff>0</xdr:rowOff>
    </xdr:from>
    <xdr:to>
      <xdr:col>43</xdr:col>
      <xdr:colOff>0</xdr:colOff>
      <xdr:row>395</xdr:row>
      <xdr:rowOff>0</xdr:rowOff>
    </xdr:to>
    <xdr:sp>
      <xdr:nvSpPr>
        <xdr:cNvPr id="10" name="Rectangle 8"/>
        <xdr:cNvSpPr>
          <a:spLocks/>
        </xdr:cNvSpPr>
      </xdr:nvSpPr>
      <xdr:spPr>
        <a:xfrm>
          <a:off x="5591175" y="4167187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395</xdr:row>
      <xdr:rowOff>0</xdr:rowOff>
    </xdr:from>
    <xdr:to>
      <xdr:col>44</xdr:col>
      <xdr:colOff>19050</xdr:colOff>
      <xdr:row>395</xdr:row>
      <xdr:rowOff>0</xdr:rowOff>
    </xdr:to>
    <xdr:sp>
      <xdr:nvSpPr>
        <xdr:cNvPr id="11" name="Rectangle 9"/>
        <xdr:cNvSpPr>
          <a:spLocks/>
        </xdr:cNvSpPr>
      </xdr:nvSpPr>
      <xdr:spPr>
        <a:xfrm>
          <a:off x="5705475" y="416718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315</xdr:row>
      <xdr:rowOff>47625</xdr:rowOff>
    </xdr:from>
    <xdr:to>
      <xdr:col>37</xdr:col>
      <xdr:colOff>114300</xdr:colOff>
      <xdr:row>315</xdr:row>
      <xdr:rowOff>47625</xdr:rowOff>
    </xdr:to>
    <xdr:sp>
      <xdr:nvSpPr>
        <xdr:cNvPr id="12" name="Text Box 10"/>
        <xdr:cNvSpPr txBox="1">
          <a:spLocks noChangeArrowheads="1"/>
        </xdr:cNvSpPr>
      </xdr:nvSpPr>
      <xdr:spPr>
        <a:xfrm>
          <a:off x="228600" y="41671875"/>
          <a:ext cx="466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43</xdr:col>
      <xdr:colOff>9525</xdr:colOff>
      <xdr:row>395</xdr:row>
      <xdr:rowOff>0</xdr:rowOff>
    </xdr:from>
    <xdr:to>
      <xdr:col>44</xdr:col>
      <xdr:colOff>19050</xdr:colOff>
      <xdr:row>395</xdr:row>
      <xdr:rowOff>0</xdr:rowOff>
    </xdr:to>
    <xdr:sp>
      <xdr:nvSpPr>
        <xdr:cNvPr id="13" name="Rectangle 11"/>
        <xdr:cNvSpPr>
          <a:spLocks/>
        </xdr:cNvSpPr>
      </xdr:nvSpPr>
      <xdr:spPr>
        <a:xfrm>
          <a:off x="5705475" y="416718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315</xdr:row>
      <xdr:rowOff>47625</xdr:rowOff>
    </xdr:from>
    <xdr:to>
      <xdr:col>37</xdr:col>
      <xdr:colOff>114300</xdr:colOff>
      <xdr:row>315</xdr:row>
      <xdr:rowOff>47625</xdr:rowOff>
    </xdr:to>
    <xdr:sp>
      <xdr:nvSpPr>
        <xdr:cNvPr id="14" name="Text Box 7"/>
        <xdr:cNvSpPr txBox="1">
          <a:spLocks noChangeArrowheads="1"/>
        </xdr:cNvSpPr>
      </xdr:nvSpPr>
      <xdr:spPr>
        <a:xfrm>
          <a:off x="228600" y="41671875"/>
          <a:ext cx="466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42</xdr:col>
      <xdr:colOff>47625</xdr:colOff>
      <xdr:row>395</xdr:row>
      <xdr:rowOff>0</xdr:rowOff>
    </xdr:from>
    <xdr:to>
      <xdr:col>43</xdr:col>
      <xdr:colOff>0</xdr:colOff>
      <xdr:row>395</xdr:row>
      <xdr:rowOff>0</xdr:rowOff>
    </xdr:to>
    <xdr:sp>
      <xdr:nvSpPr>
        <xdr:cNvPr id="15" name="Rectangle 8"/>
        <xdr:cNvSpPr>
          <a:spLocks/>
        </xdr:cNvSpPr>
      </xdr:nvSpPr>
      <xdr:spPr>
        <a:xfrm>
          <a:off x="5591175" y="4167187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395</xdr:row>
      <xdr:rowOff>0</xdr:rowOff>
    </xdr:from>
    <xdr:to>
      <xdr:col>44</xdr:col>
      <xdr:colOff>19050</xdr:colOff>
      <xdr:row>395</xdr:row>
      <xdr:rowOff>0</xdr:rowOff>
    </xdr:to>
    <xdr:sp>
      <xdr:nvSpPr>
        <xdr:cNvPr id="16" name="Rectangle 9"/>
        <xdr:cNvSpPr>
          <a:spLocks/>
        </xdr:cNvSpPr>
      </xdr:nvSpPr>
      <xdr:spPr>
        <a:xfrm>
          <a:off x="5705475" y="416718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315</xdr:row>
      <xdr:rowOff>47625</xdr:rowOff>
    </xdr:from>
    <xdr:to>
      <xdr:col>37</xdr:col>
      <xdr:colOff>114300</xdr:colOff>
      <xdr:row>315</xdr:row>
      <xdr:rowOff>47625</xdr:rowOff>
    </xdr:to>
    <xdr:sp>
      <xdr:nvSpPr>
        <xdr:cNvPr id="17" name="Text Box 10"/>
        <xdr:cNvSpPr txBox="1">
          <a:spLocks noChangeArrowheads="1"/>
        </xdr:cNvSpPr>
      </xdr:nvSpPr>
      <xdr:spPr>
        <a:xfrm>
          <a:off x="228600" y="41671875"/>
          <a:ext cx="466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43</xdr:col>
      <xdr:colOff>9525</xdr:colOff>
      <xdr:row>395</xdr:row>
      <xdr:rowOff>0</xdr:rowOff>
    </xdr:from>
    <xdr:to>
      <xdr:col>44</xdr:col>
      <xdr:colOff>19050</xdr:colOff>
      <xdr:row>395</xdr:row>
      <xdr:rowOff>0</xdr:rowOff>
    </xdr:to>
    <xdr:sp>
      <xdr:nvSpPr>
        <xdr:cNvPr id="18" name="Rectangle 11"/>
        <xdr:cNvSpPr>
          <a:spLocks/>
        </xdr:cNvSpPr>
      </xdr:nvSpPr>
      <xdr:spPr>
        <a:xfrm>
          <a:off x="5705475" y="416718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315</xdr:row>
      <xdr:rowOff>47625</xdr:rowOff>
    </xdr:from>
    <xdr:to>
      <xdr:col>37</xdr:col>
      <xdr:colOff>114300</xdr:colOff>
      <xdr:row>315</xdr:row>
      <xdr:rowOff>47625</xdr:rowOff>
    </xdr:to>
    <xdr:sp>
      <xdr:nvSpPr>
        <xdr:cNvPr id="19" name="Text Box 7"/>
        <xdr:cNvSpPr txBox="1">
          <a:spLocks noChangeArrowheads="1"/>
        </xdr:cNvSpPr>
      </xdr:nvSpPr>
      <xdr:spPr>
        <a:xfrm>
          <a:off x="228600" y="41671875"/>
          <a:ext cx="466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42</xdr:col>
      <xdr:colOff>47625</xdr:colOff>
      <xdr:row>395</xdr:row>
      <xdr:rowOff>0</xdr:rowOff>
    </xdr:from>
    <xdr:to>
      <xdr:col>43</xdr:col>
      <xdr:colOff>0</xdr:colOff>
      <xdr:row>395</xdr:row>
      <xdr:rowOff>0</xdr:rowOff>
    </xdr:to>
    <xdr:sp>
      <xdr:nvSpPr>
        <xdr:cNvPr id="20" name="Rectangle 8"/>
        <xdr:cNvSpPr>
          <a:spLocks/>
        </xdr:cNvSpPr>
      </xdr:nvSpPr>
      <xdr:spPr>
        <a:xfrm>
          <a:off x="5591175" y="4167187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395</xdr:row>
      <xdr:rowOff>0</xdr:rowOff>
    </xdr:from>
    <xdr:to>
      <xdr:col>44</xdr:col>
      <xdr:colOff>19050</xdr:colOff>
      <xdr:row>395</xdr:row>
      <xdr:rowOff>0</xdr:rowOff>
    </xdr:to>
    <xdr:sp>
      <xdr:nvSpPr>
        <xdr:cNvPr id="21" name="Rectangle 9"/>
        <xdr:cNvSpPr>
          <a:spLocks/>
        </xdr:cNvSpPr>
      </xdr:nvSpPr>
      <xdr:spPr>
        <a:xfrm>
          <a:off x="5705475" y="416718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315</xdr:row>
      <xdr:rowOff>47625</xdr:rowOff>
    </xdr:from>
    <xdr:to>
      <xdr:col>37</xdr:col>
      <xdr:colOff>114300</xdr:colOff>
      <xdr:row>315</xdr:row>
      <xdr:rowOff>47625</xdr:rowOff>
    </xdr:to>
    <xdr:sp>
      <xdr:nvSpPr>
        <xdr:cNvPr id="22" name="Text Box 10"/>
        <xdr:cNvSpPr txBox="1">
          <a:spLocks noChangeArrowheads="1"/>
        </xdr:cNvSpPr>
      </xdr:nvSpPr>
      <xdr:spPr>
        <a:xfrm>
          <a:off x="228600" y="41671875"/>
          <a:ext cx="466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43</xdr:col>
      <xdr:colOff>9525</xdr:colOff>
      <xdr:row>395</xdr:row>
      <xdr:rowOff>0</xdr:rowOff>
    </xdr:from>
    <xdr:to>
      <xdr:col>44</xdr:col>
      <xdr:colOff>19050</xdr:colOff>
      <xdr:row>395</xdr:row>
      <xdr:rowOff>0</xdr:rowOff>
    </xdr:to>
    <xdr:sp>
      <xdr:nvSpPr>
        <xdr:cNvPr id="23" name="Rectangle 11"/>
        <xdr:cNvSpPr>
          <a:spLocks/>
        </xdr:cNvSpPr>
      </xdr:nvSpPr>
      <xdr:spPr>
        <a:xfrm>
          <a:off x="5705475" y="416718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315</xdr:row>
      <xdr:rowOff>47625</xdr:rowOff>
    </xdr:from>
    <xdr:to>
      <xdr:col>37</xdr:col>
      <xdr:colOff>114300</xdr:colOff>
      <xdr:row>315</xdr:row>
      <xdr:rowOff>47625</xdr:rowOff>
    </xdr:to>
    <xdr:sp>
      <xdr:nvSpPr>
        <xdr:cNvPr id="24" name="Text Box 7"/>
        <xdr:cNvSpPr txBox="1">
          <a:spLocks noChangeArrowheads="1"/>
        </xdr:cNvSpPr>
      </xdr:nvSpPr>
      <xdr:spPr>
        <a:xfrm>
          <a:off x="228600" y="41671875"/>
          <a:ext cx="466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42</xdr:col>
      <xdr:colOff>47625</xdr:colOff>
      <xdr:row>395</xdr:row>
      <xdr:rowOff>0</xdr:rowOff>
    </xdr:from>
    <xdr:to>
      <xdr:col>43</xdr:col>
      <xdr:colOff>0</xdr:colOff>
      <xdr:row>395</xdr:row>
      <xdr:rowOff>0</xdr:rowOff>
    </xdr:to>
    <xdr:sp>
      <xdr:nvSpPr>
        <xdr:cNvPr id="25" name="Rectangle 8"/>
        <xdr:cNvSpPr>
          <a:spLocks/>
        </xdr:cNvSpPr>
      </xdr:nvSpPr>
      <xdr:spPr>
        <a:xfrm>
          <a:off x="5591175" y="4167187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395</xdr:row>
      <xdr:rowOff>0</xdr:rowOff>
    </xdr:from>
    <xdr:to>
      <xdr:col>44</xdr:col>
      <xdr:colOff>19050</xdr:colOff>
      <xdr:row>395</xdr:row>
      <xdr:rowOff>0</xdr:rowOff>
    </xdr:to>
    <xdr:sp>
      <xdr:nvSpPr>
        <xdr:cNvPr id="26" name="Rectangle 9"/>
        <xdr:cNvSpPr>
          <a:spLocks/>
        </xdr:cNvSpPr>
      </xdr:nvSpPr>
      <xdr:spPr>
        <a:xfrm>
          <a:off x="5705475" y="416718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315</xdr:row>
      <xdr:rowOff>47625</xdr:rowOff>
    </xdr:from>
    <xdr:to>
      <xdr:col>37</xdr:col>
      <xdr:colOff>114300</xdr:colOff>
      <xdr:row>315</xdr:row>
      <xdr:rowOff>47625</xdr:rowOff>
    </xdr:to>
    <xdr:sp>
      <xdr:nvSpPr>
        <xdr:cNvPr id="27" name="Text Box 10"/>
        <xdr:cNvSpPr txBox="1">
          <a:spLocks noChangeArrowheads="1"/>
        </xdr:cNvSpPr>
      </xdr:nvSpPr>
      <xdr:spPr>
        <a:xfrm>
          <a:off x="228600" y="41671875"/>
          <a:ext cx="466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43</xdr:col>
      <xdr:colOff>9525</xdr:colOff>
      <xdr:row>395</xdr:row>
      <xdr:rowOff>0</xdr:rowOff>
    </xdr:from>
    <xdr:to>
      <xdr:col>44</xdr:col>
      <xdr:colOff>19050</xdr:colOff>
      <xdr:row>395</xdr:row>
      <xdr:rowOff>0</xdr:rowOff>
    </xdr:to>
    <xdr:sp>
      <xdr:nvSpPr>
        <xdr:cNvPr id="28" name="Rectangle 11"/>
        <xdr:cNvSpPr>
          <a:spLocks/>
        </xdr:cNvSpPr>
      </xdr:nvSpPr>
      <xdr:spPr>
        <a:xfrm>
          <a:off x="5705475" y="416718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315</xdr:row>
      <xdr:rowOff>47625</xdr:rowOff>
    </xdr:from>
    <xdr:to>
      <xdr:col>37</xdr:col>
      <xdr:colOff>114300</xdr:colOff>
      <xdr:row>315</xdr:row>
      <xdr:rowOff>47625</xdr:rowOff>
    </xdr:to>
    <xdr:sp>
      <xdr:nvSpPr>
        <xdr:cNvPr id="29" name="Text Box 7"/>
        <xdr:cNvSpPr txBox="1">
          <a:spLocks noChangeArrowheads="1"/>
        </xdr:cNvSpPr>
      </xdr:nvSpPr>
      <xdr:spPr>
        <a:xfrm>
          <a:off x="228600" y="41671875"/>
          <a:ext cx="466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42</xdr:col>
      <xdr:colOff>47625</xdr:colOff>
      <xdr:row>395</xdr:row>
      <xdr:rowOff>0</xdr:rowOff>
    </xdr:from>
    <xdr:to>
      <xdr:col>43</xdr:col>
      <xdr:colOff>0</xdr:colOff>
      <xdr:row>395</xdr:row>
      <xdr:rowOff>0</xdr:rowOff>
    </xdr:to>
    <xdr:sp>
      <xdr:nvSpPr>
        <xdr:cNvPr id="30" name="Rectangle 8"/>
        <xdr:cNvSpPr>
          <a:spLocks/>
        </xdr:cNvSpPr>
      </xdr:nvSpPr>
      <xdr:spPr>
        <a:xfrm>
          <a:off x="5591175" y="4167187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395</xdr:row>
      <xdr:rowOff>0</xdr:rowOff>
    </xdr:from>
    <xdr:to>
      <xdr:col>44</xdr:col>
      <xdr:colOff>19050</xdr:colOff>
      <xdr:row>395</xdr:row>
      <xdr:rowOff>0</xdr:rowOff>
    </xdr:to>
    <xdr:sp>
      <xdr:nvSpPr>
        <xdr:cNvPr id="31" name="Rectangle 9"/>
        <xdr:cNvSpPr>
          <a:spLocks/>
        </xdr:cNvSpPr>
      </xdr:nvSpPr>
      <xdr:spPr>
        <a:xfrm>
          <a:off x="5705475" y="416718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315</xdr:row>
      <xdr:rowOff>47625</xdr:rowOff>
    </xdr:from>
    <xdr:to>
      <xdr:col>37</xdr:col>
      <xdr:colOff>114300</xdr:colOff>
      <xdr:row>315</xdr:row>
      <xdr:rowOff>47625</xdr:rowOff>
    </xdr:to>
    <xdr:sp>
      <xdr:nvSpPr>
        <xdr:cNvPr id="32" name="Text Box 10"/>
        <xdr:cNvSpPr txBox="1">
          <a:spLocks noChangeArrowheads="1"/>
        </xdr:cNvSpPr>
      </xdr:nvSpPr>
      <xdr:spPr>
        <a:xfrm>
          <a:off x="228600" y="41671875"/>
          <a:ext cx="466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43</xdr:col>
      <xdr:colOff>9525</xdr:colOff>
      <xdr:row>395</xdr:row>
      <xdr:rowOff>0</xdr:rowOff>
    </xdr:from>
    <xdr:to>
      <xdr:col>44</xdr:col>
      <xdr:colOff>19050</xdr:colOff>
      <xdr:row>395</xdr:row>
      <xdr:rowOff>0</xdr:rowOff>
    </xdr:to>
    <xdr:sp>
      <xdr:nvSpPr>
        <xdr:cNvPr id="33" name="Rectangle 11"/>
        <xdr:cNvSpPr>
          <a:spLocks/>
        </xdr:cNvSpPr>
      </xdr:nvSpPr>
      <xdr:spPr>
        <a:xfrm>
          <a:off x="5705475" y="416718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315</xdr:row>
      <xdr:rowOff>47625</xdr:rowOff>
    </xdr:from>
    <xdr:to>
      <xdr:col>37</xdr:col>
      <xdr:colOff>114300</xdr:colOff>
      <xdr:row>315</xdr:row>
      <xdr:rowOff>47625</xdr:rowOff>
    </xdr:to>
    <xdr:sp>
      <xdr:nvSpPr>
        <xdr:cNvPr id="34" name="Text Box 7"/>
        <xdr:cNvSpPr txBox="1">
          <a:spLocks noChangeArrowheads="1"/>
        </xdr:cNvSpPr>
      </xdr:nvSpPr>
      <xdr:spPr>
        <a:xfrm>
          <a:off x="228600" y="41671875"/>
          <a:ext cx="466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42</xdr:col>
      <xdr:colOff>47625</xdr:colOff>
      <xdr:row>395</xdr:row>
      <xdr:rowOff>0</xdr:rowOff>
    </xdr:from>
    <xdr:to>
      <xdr:col>43</xdr:col>
      <xdr:colOff>0</xdr:colOff>
      <xdr:row>395</xdr:row>
      <xdr:rowOff>0</xdr:rowOff>
    </xdr:to>
    <xdr:sp>
      <xdr:nvSpPr>
        <xdr:cNvPr id="35" name="Rectangle 8"/>
        <xdr:cNvSpPr>
          <a:spLocks/>
        </xdr:cNvSpPr>
      </xdr:nvSpPr>
      <xdr:spPr>
        <a:xfrm>
          <a:off x="5591175" y="4167187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395</xdr:row>
      <xdr:rowOff>0</xdr:rowOff>
    </xdr:from>
    <xdr:to>
      <xdr:col>44</xdr:col>
      <xdr:colOff>19050</xdr:colOff>
      <xdr:row>395</xdr:row>
      <xdr:rowOff>0</xdr:rowOff>
    </xdr:to>
    <xdr:sp>
      <xdr:nvSpPr>
        <xdr:cNvPr id="36" name="Rectangle 9"/>
        <xdr:cNvSpPr>
          <a:spLocks/>
        </xdr:cNvSpPr>
      </xdr:nvSpPr>
      <xdr:spPr>
        <a:xfrm>
          <a:off x="5705475" y="416718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315</xdr:row>
      <xdr:rowOff>47625</xdr:rowOff>
    </xdr:from>
    <xdr:to>
      <xdr:col>37</xdr:col>
      <xdr:colOff>114300</xdr:colOff>
      <xdr:row>315</xdr:row>
      <xdr:rowOff>47625</xdr:rowOff>
    </xdr:to>
    <xdr:sp>
      <xdr:nvSpPr>
        <xdr:cNvPr id="37" name="Text Box 10"/>
        <xdr:cNvSpPr txBox="1">
          <a:spLocks noChangeArrowheads="1"/>
        </xdr:cNvSpPr>
      </xdr:nvSpPr>
      <xdr:spPr>
        <a:xfrm>
          <a:off x="228600" y="41671875"/>
          <a:ext cx="466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43</xdr:col>
      <xdr:colOff>9525</xdr:colOff>
      <xdr:row>395</xdr:row>
      <xdr:rowOff>0</xdr:rowOff>
    </xdr:from>
    <xdr:to>
      <xdr:col>44</xdr:col>
      <xdr:colOff>19050</xdr:colOff>
      <xdr:row>395</xdr:row>
      <xdr:rowOff>0</xdr:rowOff>
    </xdr:to>
    <xdr:sp>
      <xdr:nvSpPr>
        <xdr:cNvPr id="38" name="Rectangle 11"/>
        <xdr:cNvSpPr>
          <a:spLocks/>
        </xdr:cNvSpPr>
      </xdr:nvSpPr>
      <xdr:spPr>
        <a:xfrm>
          <a:off x="5705475" y="416718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315</xdr:row>
      <xdr:rowOff>47625</xdr:rowOff>
    </xdr:from>
    <xdr:to>
      <xdr:col>37</xdr:col>
      <xdr:colOff>114300</xdr:colOff>
      <xdr:row>315</xdr:row>
      <xdr:rowOff>47625</xdr:rowOff>
    </xdr:to>
    <xdr:sp>
      <xdr:nvSpPr>
        <xdr:cNvPr id="39" name="Text Box 7"/>
        <xdr:cNvSpPr txBox="1">
          <a:spLocks noChangeArrowheads="1"/>
        </xdr:cNvSpPr>
      </xdr:nvSpPr>
      <xdr:spPr>
        <a:xfrm>
          <a:off x="228600" y="41671875"/>
          <a:ext cx="466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42</xdr:col>
      <xdr:colOff>47625</xdr:colOff>
      <xdr:row>395</xdr:row>
      <xdr:rowOff>0</xdr:rowOff>
    </xdr:from>
    <xdr:to>
      <xdr:col>43</xdr:col>
      <xdr:colOff>0</xdr:colOff>
      <xdr:row>395</xdr:row>
      <xdr:rowOff>0</xdr:rowOff>
    </xdr:to>
    <xdr:sp>
      <xdr:nvSpPr>
        <xdr:cNvPr id="40" name="Rectangle 8"/>
        <xdr:cNvSpPr>
          <a:spLocks/>
        </xdr:cNvSpPr>
      </xdr:nvSpPr>
      <xdr:spPr>
        <a:xfrm>
          <a:off x="5591175" y="4167187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395</xdr:row>
      <xdr:rowOff>0</xdr:rowOff>
    </xdr:from>
    <xdr:to>
      <xdr:col>44</xdr:col>
      <xdr:colOff>19050</xdr:colOff>
      <xdr:row>395</xdr:row>
      <xdr:rowOff>0</xdr:rowOff>
    </xdr:to>
    <xdr:sp>
      <xdr:nvSpPr>
        <xdr:cNvPr id="41" name="Rectangle 9"/>
        <xdr:cNvSpPr>
          <a:spLocks/>
        </xdr:cNvSpPr>
      </xdr:nvSpPr>
      <xdr:spPr>
        <a:xfrm>
          <a:off x="5705475" y="416718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315</xdr:row>
      <xdr:rowOff>47625</xdr:rowOff>
    </xdr:from>
    <xdr:to>
      <xdr:col>37</xdr:col>
      <xdr:colOff>114300</xdr:colOff>
      <xdr:row>315</xdr:row>
      <xdr:rowOff>47625</xdr:rowOff>
    </xdr:to>
    <xdr:sp>
      <xdr:nvSpPr>
        <xdr:cNvPr id="42" name="Text Box 10"/>
        <xdr:cNvSpPr txBox="1">
          <a:spLocks noChangeArrowheads="1"/>
        </xdr:cNvSpPr>
      </xdr:nvSpPr>
      <xdr:spPr>
        <a:xfrm>
          <a:off x="228600" y="41671875"/>
          <a:ext cx="466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43</xdr:col>
      <xdr:colOff>9525</xdr:colOff>
      <xdr:row>395</xdr:row>
      <xdr:rowOff>0</xdr:rowOff>
    </xdr:from>
    <xdr:to>
      <xdr:col>44</xdr:col>
      <xdr:colOff>19050</xdr:colOff>
      <xdr:row>395</xdr:row>
      <xdr:rowOff>0</xdr:rowOff>
    </xdr:to>
    <xdr:sp>
      <xdr:nvSpPr>
        <xdr:cNvPr id="43" name="Rectangle 11"/>
        <xdr:cNvSpPr>
          <a:spLocks/>
        </xdr:cNvSpPr>
      </xdr:nvSpPr>
      <xdr:spPr>
        <a:xfrm>
          <a:off x="5705475" y="416718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315</xdr:row>
      <xdr:rowOff>47625</xdr:rowOff>
    </xdr:from>
    <xdr:to>
      <xdr:col>37</xdr:col>
      <xdr:colOff>114300</xdr:colOff>
      <xdr:row>315</xdr:row>
      <xdr:rowOff>47625</xdr:rowOff>
    </xdr:to>
    <xdr:sp>
      <xdr:nvSpPr>
        <xdr:cNvPr id="44" name="Text Box 7"/>
        <xdr:cNvSpPr txBox="1">
          <a:spLocks noChangeArrowheads="1"/>
        </xdr:cNvSpPr>
      </xdr:nvSpPr>
      <xdr:spPr>
        <a:xfrm>
          <a:off x="228600" y="41671875"/>
          <a:ext cx="466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42</xdr:col>
      <xdr:colOff>47625</xdr:colOff>
      <xdr:row>395</xdr:row>
      <xdr:rowOff>0</xdr:rowOff>
    </xdr:from>
    <xdr:to>
      <xdr:col>43</xdr:col>
      <xdr:colOff>0</xdr:colOff>
      <xdr:row>395</xdr:row>
      <xdr:rowOff>0</xdr:rowOff>
    </xdr:to>
    <xdr:sp>
      <xdr:nvSpPr>
        <xdr:cNvPr id="45" name="Rectangle 8"/>
        <xdr:cNvSpPr>
          <a:spLocks/>
        </xdr:cNvSpPr>
      </xdr:nvSpPr>
      <xdr:spPr>
        <a:xfrm>
          <a:off x="5591175" y="4167187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395</xdr:row>
      <xdr:rowOff>0</xdr:rowOff>
    </xdr:from>
    <xdr:to>
      <xdr:col>44</xdr:col>
      <xdr:colOff>19050</xdr:colOff>
      <xdr:row>395</xdr:row>
      <xdr:rowOff>0</xdr:rowOff>
    </xdr:to>
    <xdr:sp>
      <xdr:nvSpPr>
        <xdr:cNvPr id="46" name="Rectangle 9"/>
        <xdr:cNvSpPr>
          <a:spLocks/>
        </xdr:cNvSpPr>
      </xdr:nvSpPr>
      <xdr:spPr>
        <a:xfrm>
          <a:off x="5705475" y="416718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315</xdr:row>
      <xdr:rowOff>47625</xdr:rowOff>
    </xdr:from>
    <xdr:to>
      <xdr:col>37</xdr:col>
      <xdr:colOff>114300</xdr:colOff>
      <xdr:row>315</xdr:row>
      <xdr:rowOff>47625</xdr:rowOff>
    </xdr:to>
    <xdr:sp>
      <xdr:nvSpPr>
        <xdr:cNvPr id="47" name="Text Box 10"/>
        <xdr:cNvSpPr txBox="1">
          <a:spLocks noChangeArrowheads="1"/>
        </xdr:cNvSpPr>
      </xdr:nvSpPr>
      <xdr:spPr>
        <a:xfrm>
          <a:off x="228600" y="41671875"/>
          <a:ext cx="466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43</xdr:col>
      <xdr:colOff>9525</xdr:colOff>
      <xdr:row>395</xdr:row>
      <xdr:rowOff>0</xdr:rowOff>
    </xdr:from>
    <xdr:to>
      <xdr:col>44</xdr:col>
      <xdr:colOff>19050</xdr:colOff>
      <xdr:row>395</xdr:row>
      <xdr:rowOff>0</xdr:rowOff>
    </xdr:to>
    <xdr:sp>
      <xdr:nvSpPr>
        <xdr:cNvPr id="48" name="Rectangle 11"/>
        <xdr:cNvSpPr>
          <a:spLocks/>
        </xdr:cNvSpPr>
      </xdr:nvSpPr>
      <xdr:spPr>
        <a:xfrm>
          <a:off x="5705475" y="416718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315</xdr:row>
      <xdr:rowOff>47625</xdr:rowOff>
    </xdr:from>
    <xdr:to>
      <xdr:col>37</xdr:col>
      <xdr:colOff>114300</xdr:colOff>
      <xdr:row>315</xdr:row>
      <xdr:rowOff>47625</xdr:rowOff>
    </xdr:to>
    <xdr:sp>
      <xdr:nvSpPr>
        <xdr:cNvPr id="49" name="Text Box 7"/>
        <xdr:cNvSpPr txBox="1">
          <a:spLocks noChangeArrowheads="1"/>
        </xdr:cNvSpPr>
      </xdr:nvSpPr>
      <xdr:spPr>
        <a:xfrm>
          <a:off x="228600" y="41671875"/>
          <a:ext cx="466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42</xdr:col>
      <xdr:colOff>47625</xdr:colOff>
      <xdr:row>395</xdr:row>
      <xdr:rowOff>0</xdr:rowOff>
    </xdr:from>
    <xdr:to>
      <xdr:col>43</xdr:col>
      <xdr:colOff>0</xdr:colOff>
      <xdr:row>395</xdr:row>
      <xdr:rowOff>0</xdr:rowOff>
    </xdr:to>
    <xdr:sp>
      <xdr:nvSpPr>
        <xdr:cNvPr id="50" name="Rectangle 8"/>
        <xdr:cNvSpPr>
          <a:spLocks/>
        </xdr:cNvSpPr>
      </xdr:nvSpPr>
      <xdr:spPr>
        <a:xfrm>
          <a:off x="5591175" y="4167187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395</xdr:row>
      <xdr:rowOff>0</xdr:rowOff>
    </xdr:from>
    <xdr:to>
      <xdr:col>44</xdr:col>
      <xdr:colOff>19050</xdr:colOff>
      <xdr:row>395</xdr:row>
      <xdr:rowOff>0</xdr:rowOff>
    </xdr:to>
    <xdr:sp>
      <xdr:nvSpPr>
        <xdr:cNvPr id="51" name="Rectangle 9"/>
        <xdr:cNvSpPr>
          <a:spLocks/>
        </xdr:cNvSpPr>
      </xdr:nvSpPr>
      <xdr:spPr>
        <a:xfrm>
          <a:off x="5705475" y="416718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315</xdr:row>
      <xdr:rowOff>47625</xdr:rowOff>
    </xdr:from>
    <xdr:to>
      <xdr:col>37</xdr:col>
      <xdr:colOff>114300</xdr:colOff>
      <xdr:row>315</xdr:row>
      <xdr:rowOff>47625</xdr:rowOff>
    </xdr:to>
    <xdr:sp>
      <xdr:nvSpPr>
        <xdr:cNvPr id="52" name="Text Box 10"/>
        <xdr:cNvSpPr txBox="1">
          <a:spLocks noChangeArrowheads="1"/>
        </xdr:cNvSpPr>
      </xdr:nvSpPr>
      <xdr:spPr>
        <a:xfrm>
          <a:off x="228600" y="41671875"/>
          <a:ext cx="466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43</xdr:col>
      <xdr:colOff>9525</xdr:colOff>
      <xdr:row>395</xdr:row>
      <xdr:rowOff>0</xdr:rowOff>
    </xdr:from>
    <xdr:to>
      <xdr:col>44</xdr:col>
      <xdr:colOff>19050</xdr:colOff>
      <xdr:row>395</xdr:row>
      <xdr:rowOff>0</xdr:rowOff>
    </xdr:to>
    <xdr:sp>
      <xdr:nvSpPr>
        <xdr:cNvPr id="53" name="Rectangle 11"/>
        <xdr:cNvSpPr>
          <a:spLocks/>
        </xdr:cNvSpPr>
      </xdr:nvSpPr>
      <xdr:spPr>
        <a:xfrm>
          <a:off x="5705475" y="416718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395</xdr:row>
      <xdr:rowOff>0</xdr:rowOff>
    </xdr:from>
    <xdr:to>
      <xdr:col>43</xdr:col>
      <xdr:colOff>0</xdr:colOff>
      <xdr:row>395</xdr:row>
      <xdr:rowOff>0</xdr:rowOff>
    </xdr:to>
    <xdr:sp>
      <xdr:nvSpPr>
        <xdr:cNvPr id="54" name="Rectangle 8"/>
        <xdr:cNvSpPr>
          <a:spLocks/>
        </xdr:cNvSpPr>
      </xdr:nvSpPr>
      <xdr:spPr>
        <a:xfrm>
          <a:off x="5591175" y="4167187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395</xdr:row>
      <xdr:rowOff>0</xdr:rowOff>
    </xdr:from>
    <xdr:to>
      <xdr:col>44</xdr:col>
      <xdr:colOff>19050</xdr:colOff>
      <xdr:row>395</xdr:row>
      <xdr:rowOff>0</xdr:rowOff>
    </xdr:to>
    <xdr:sp>
      <xdr:nvSpPr>
        <xdr:cNvPr id="55" name="Rectangle 9"/>
        <xdr:cNvSpPr>
          <a:spLocks/>
        </xdr:cNvSpPr>
      </xdr:nvSpPr>
      <xdr:spPr>
        <a:xfrm>
          <a:off x="5705475" y="416718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395</xdr:row>
      <xdr:rowOff>0</xdr:rowOff>
    </xdr:from>
    <xdr:to>
      <xdr:col>44</xdr:col>
      <xdr:colOff>19050</xdr:colOff>
      <xdr:row>395</xdr:row>
      <xdr:rowOff>0</xdr:rowOff>
    </xdr:to>
    <xdr:sp>
      <xdr:nvSpPr>
        <xdr:cNvPr id="56" name="Rectangle 11"/>
        <xdr:cNvSpPr>
          <a:spLocks/>
        </xdr:cNvSpPr>
      </xdr:nvSpPr>
      <xdr:spPr>
        <a:xfrm>
          <a:off x="5705475" y="416718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395</xdr:row>
      <xdr:rowOff>0</xdr:rowOff>
    </xdr:from>
    <xdr:to>
      <xdr:col>43</xdr:col>
      <xdr:colOff>0</xdr:colOff>
      <xdr:row>395</xdr:row>
      <xdr:rowOff>0</xdr:rowOff>
    </xdr:to>
    <xdr:sp>
      <xdr:nvSpPr>
        <xdr:cNvPr id="57" name="Rectangle 8"/>
        <xdr:cNvSpPr>
          <a:spLocks/>
        </xdr:cNvSpPr>
      </xdr:nvSpPr>
      <xdr:spPr>
        <a:xfrm>
          <a:off x="5591175" y="4167187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395</xdr:row>
      <xdr:rowOff>0</xdr:rowOff>
    </xdr:from>
    <xdr:to>
      <xdr:col>44</xdr:col>
      <xdr:colOff>19050</xdr:colOff>
      <xdr:row>395</xdr:row>
      <xdr:rowOff>0</xdr:rowOff>
    </xdr:to>
    <xdr:sp>
      <xdr:nvSpPr>
        <xdr:cNvPr id="58" name="Rectangle 9"/>
        <xdr:cNvSpPr>
          <a:spLocks/>
        </xdr:cNvSpPr>
      </xdr:nvSpPr>
      <xdr:spPr>
        <a:xfrm>
          <a:off x="5705475" y="416718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395</xdr:row>
      <xdr:rowOff>0</xdr:rowOff>
    </xdr:from>
    <xdr:to>
      <xdr:col>44</xdr:col>
      <xdr:colOff>19050</xdr:colOff>
      <xdr:row>395</xdr:row>
      <xdr:rowOff>0</xdr:rowOff>
    </xdr:to>
    <xdr:sp>
      <xdr:nvSpPr>
        <xdr:cNvPr id="59" name="Rectangle 11"/>
        <xdr:cNvSpPr>
          <a:spLocks/>
        </xdr:cNvSpPr>
      </xdr:nvSpPr>
      <xdr:spPr>
        <a:xfrm>
          <a:off x="5705475" y="416718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395</xdr:row>
      <xdr:rowOff>0</xdr:rowOff>
    </xdr:from>
    <xdr:to>
      <xdr:col>43</xdr:col>
      <xdr:colOff>0</xdr:colOff>
      <xdr:row>395</xdr:row>
      <xdr:rowOff>0</xdr:rowOff>
    </xdr:to>
    <xdr:sp>
      <xdr:nvSpPr>
        <xdr:cNvPr id="60" name="Rectangle 8"/>
        <xdr:cNvSpPr>
          <a:spLocks/>
        </xdr:cNvSpPr>
      </xdr:nvSpPr>
      <xdr:spPr>
        <a:xfrm>
          <a:off x="5591175" y="4167187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395</xdr:row>
      <xdr:rowOff>0</xdr:rowOff>
    </xdr:from>
    <xdr:to>
      <xdr:col>44</xdr:col>
      <xdr:colOff>19050</xdr:colOff>
      <xdr:row>395</xdr:row>
      <xdr:rowOff>0</xdr:rowOff>
    </xdr:to>
    <xdr:sp>
      <xdr:nvSpPr>
        <xdr:cNvPr id="61" name="Rectangle 9"/>
        <xdr:cNvSpPr>
          <a:spLocks/>
        </xdr:cNvSpPr>
      </xdr:nvSpPr>
      <xdr:spPr>
        <a:xfrm>
          <a:off x="5705475" y="416718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395</xdr:row>
      <xdr:rowOff>0</xdr:rowOff>
    </xdr:from>
    <xdr:to>
      <xdr:col>44</xdr:col>
      <xdr:colOff>19050</xdr:colOff>
      <xdr:row>395</xdr:row>
      <xdr:rowOff>0</xdr:rowOff>
    </xdr:to>
    <xdr:sp>
      <xdr:nvSpPr>
        <xdr:cNvPr id="62" name="Rectangle 11"/>
        <xdr:cNvSpPr>
          <a:spLocks/>
        </xdr:cNvSpPr>
      </xdr:nvSpPr>
      <xdr:spPr>
        <a:xfrm>
          <a:off x="5705475" y="416718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395</xdr:row>
      <xdr:rowOff>0</xdr:rowOff>
    </xdr:from>
    <xdr:to>
      <xdr:col>43</xdr:col>
      <xdr:colOff>0</xdr:colOff>
      <xdr:row>395</xdr:row>
      <xdr:rowOff>0</xdr:rowOff>
    </xdr:to>
    <xdr:sp>
      <xdr:nvSpPr>
        <xdr:cNvPr id="63" name="Rectangle 8"/>
        <xdr:cNvSpPr>
          <a:spLocks/>
        </xdr:cNvSpPr>
      </xdr:nvSpPr>
      <xdr:spPr>
        <a:xfrm>
          <a:off x="5591175" y="4167187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395</xdr:row>
      <xdr:rowOff>0</xdr:rowOff>
    </xdr:from>
    <xdr:to>
      <xdr:col>44</xdr:col>
      <xdr:colOff>19050</xdr:colOff>
      <xdr:row>395</xdr:row>
      <xdr:rowOff>0</xdr:rowOff>
    </xdr:to>
    <xdr:sp>
      <xdr:nvSpPr>
        <xdr:cNvPr id="64" name="Rectangle 9"/>
        <xdr:cNvSpPr>
          <a:spLocks/>
        </xdr:cNvSpPr>
      </xdr:nvSpPr>
      <xdr:spPr>
        <a:xfrm>
          <a:off x="5705475" y="416718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395</xdr:row>
      <xdr:rowOff>0</xdr:rowOff>
    </xdr:from>
    <xdr:to>
      <xdr:col>44</xdr:col>
      <xdr:colOff>19050</xdr:colOff>
      <xdr:row>395</xdr:row>
      <xdr:rowOff>0</xdr:rowOff>
    </xdr:to>
    <xdr:sp>
      <xdr:nvSpPr>
        <xdr:cNvPr id="65" name="Rectangle 11"/>
        <xdr:cNvSpPr>
          <a:spLocks/>
        </xdr:cNvSpPr>
      </xdr:nvSpPr>
      <xdr:spPr>
        <a:xfrm>
          <a:off x="5705475" y="416718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395</xdr:row>
      <xdr:rowOff>0</xdr:rowOff>
    </xdr:from>
    <xdr:to>
      <xdr:col>43</xdr:col>
      <xdr:colOff>0</xdr:colOff>
      <xdr:row>395</xdr:row>
      <xdr:rowOff>0</xdr:rowOff>
    </xdr:to>
    <xdr:sp>
      <xdr:nvSpPr>
        <xdr:cNvPr id="66" name="Rectangle 8"/>
        <xdr:cNvSpPr>
          <a:spLocks/>
        </xdr:cNvSpPr>
      </xdr:nvSpPr>
      <xdr:spPr>
        <a:xfrm>
          <a:off x="5591175" y="4167187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395</xdr:row>
      <xdr:rowOff>0</xdr:rowOff>
    </xdr:from>
    <xdr:to>
      <xdr:col>44</xdr:col>
      <xdr:colOff>19050</xdr:colOff>
      <xdr:row>395</xdr:row>
      <xdr:rowOff>0</xdr:rowOff>
    </xdr:to>
    <xdr:sp>
      <xdr:nvSpPr>
        <xdr:cNvPr id="67" name="Rectangle 9"/>
        <xdr:cNvSpPr>
          <a:spLocks/>
        </xdr:cNvSpPr>
      </xdr:nvSpPr>
      <xdr:spPr>
        <a:xfrm>
          <a:off x="5705475" y="416718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395</xdr:row>
      <xdr:rowOff>0</xdr:rowOff>
    </xdr:from>
    <xdr:to>
      <xdr:col>44</xdr:col>
      <xdr:colOff>19050</xdr:colOff>
      <xdr:row>395</xdr:row>
      <xdr:rowOff>0</xdr:rowOff>
    </xdr:to>
    <xdr:sp>
      <xdr:nvSpPr>
        <xdr:cNvPr id="68" name="Rectangle 11"/>
        <xdr:cNvSpPr>
          <a:spLocks/>
        </xdr:cNvSpPr>
      </xdr:nvSpPr>
      <xdr:spPr>
        <a:xfrm>
          <a:off x="5705475" y="416718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395</xdr:row>
      <xdr:rowOff>0</xdr:rowOff>
    </xdr:from>
    <xdr:to>
      <xdr:col>43</xdr:col>
      <xdr:colOff>0</xdr:colOff>
      <xdr:row>395</xdr:row>
      <xdr:rowOff>0</xdr:rowOff>
    </xdr:to>
    <xdr:sp>
      <xdr:nvSpPr>
        <xdr:cNvPr id="69" name="Rectangle 8"/>
        <xdr:cNvSpPr>
          <a:spLocks/>
        </xdr:cNvSpPr>
      </xdr:nvSpPr>
      <xdr:spPr>
        <a:xfrm>
          <a:off x="5591175" y="4167187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395</xdr:row>
      <xdr:rowOff>0</xdr:rowOff>
    </xdr:from>
    <xdr:to>
      <xdr:col>44</xdr:col>
      <xdr:colOff>19050</xdr:colOff>
      <xdr:row>395</xdr:row>
      <xdr:rowOff>0</xdr:rowOff>
    </xdr:to>
    <xdr:sp>
      <xdr:nvSpPr>
        <xdr:cNvPr id="70" name="Rectangle 9"/>
        <xdr:cNvSpPr>
          <a:spLocks/>
        </xdr:cNvSpPr>
      </xdr:nvSpPr>
      <xdr:spPr>
        <a:xfrm>
          <a:off x="5705475" y="416718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395</xdr:row>
      <xdr:rowOff>0</xdr:rowOff>
    </xdr:from>
    <xdr:to>
      <xdr:col>44</xdr:col>
      <xdr:colOff>19050</xdr:colOff>
      <xdr:row>395</xdr:row>
      <xdr:rowOff>0</xdr:rowOff>
    </xdr:to>
    <xdr:sp>
      <xdr:nvSpPr>
        <xdr:cNvPr id="71" name="Rectangle 11"/>
        <xdr:cNvSpPr>
          <a:spLocks/>
        </xdr:cNvSpPr>
      </xdr:nvSpPr>
      <xdr:spPr>
        <a:xfrm>
          <a:off x="5705475" y="416718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316</xdr:row>
      <xdr:rowOff>0</xdr:rowOff>
    </xdr:from>
    <xdr:to>
      <xdr:col>37</xdr:col>
      <xdr:colOff>114300</xdr:colOff>
      <xdr:row>316</xdr:row>
      <xdr:rowOff>0</xdr:rowOff>
    </xdr:to>
    <xdr:sp>
      <xdr:nvSpPr>
        <xdr:cNvPr id="72" name="Text Box 7"/>
        <xdr:cNvSpPr txBox="1">
          <a:spLocks noChangeArrowheads="1"/>
        </xdr:cNvSpPr>
      </xdr:nvSpPr>
      <xdr:spPr>
        <a:xfrm>
          <a:off x="228600" y="41671875"/>
          <a:ext cx="466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7</xdr:col>
      <xdr:colOff>19050</xdr:colOff>
      <xdr:row>316</xdr:row>
      <xdr:rowOff>0</xdr:rowOff>
    </xdr:from>
    <xdr:to>
      <xdr:col>37</xdr:col>
      <xdr:colOff>114300</xdr:colOff>
      <xdr:row>316</xdr:row>
      <xdr:rowOff>0</xdr:rowOff>
    </xdr:to>
    <xdr:sp>
      <xdr:nvSpPr>
        <xdr:cNvPr id="73" name="Text Box 10"/>
        <xdr:cNvSpPr txBox="1">
          <a:spLocks noChangeArrowheads="1"/>
        </xdr:cNvSpPr>
      </xdr:nvSpPr>
      <xdr:spPr>
        <a:xfrm>
          <a:off x="228600" y="41671875"/>
          <a:ext cx="466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7</xdr:col>
      <xdr:colOff>19050</xdr:colOff>
      <xdr:row>315</xdr:row>
      <xdr:rowOff>0</xdr:rowOff>
    </xdr:from>
    <xdr:to>
      <xdr:col>37</xdr:col>
      <xdr:colOff>114300</xdr:colOff>
      <xdr:row>315</xdr:row>
      <xdr:rowOff>0</xdr:rowOff>
    </xdr:to>
    <xdr:sp>
      <xdr:nvSpPr>
        <xdr:cNvPr id="74" name="Text Box 7"/>
        <xdr:cNvSpPr txBox="1">
          <a:spLocks noChangeArrowheads="1"/>
        </xdr:cNvSpPr>
      </xdr:nvSpPr>
      <xdr:spPr>
        <a:xfrm>
          <a:off x="228600" y="41624250"/>
          <a:ext cx="466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42</xdr:col>
      <xdr:colOff>47625</xdr:colOff>
      <xdr:row>315</xdr:row>
      <xdr:rowOff>0</xdr:rowOff>
    </xdr:from>
    <xdr:to>
      <xdr:col>43</xdr:col>
      <xdr:colOff>0</xdr:colOff>
      <xdr:row>315</xdr:row>
      <xdr:rowOff>0</xdr:rowOff>
    </xdr:to>
    <xdr:sp>
      <xdr:nvSpPr>
        <xdr:cNvPr id="75" name="Rectangle 8"/>
        <xdr:cNvSpPr>
          <a:spLocks/>
        </xdr:cNvSpPr>
      </xdr:nvSpPr>
      <xdr:spPr>
        <a:xfrm>
          <a:off x="5591175" y="416242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315</xdr:row>
      <xdr:rowOff>0</xdr:rowOff>
    </xdr:from>
    <xdr:to>
      <xdr:col>44</xdr:col>
      <xdr:colOff>19050</xdr:colOff>
      <xdr:row>315</xdr:row>
      <xdr:rowOff>0</xdr:rowOff>
    </xdr:to>
    <xdr:sp>
      <xdr:nvSpPr>
        <xdr:cNvPr id="76" name="Rectangle 9"/>
        <xdr:cNvSpPr>
          <a:spLocks/>
        </xdr:cNvSpPr>
      </xdr:nvSpPr>
      <xdr:spPr>
        <a:xfrm>
          <a:off x="5705475" y="416242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315</xdr:row>
      <xdr:rowOff>0</xdr:rowOff>
    </xdr:from>
    <xdr:to>
      <xdr:col>37</xdr:col>
      <xdr:colOff>114300</xdr:colOff>
      <xdr:row>315</xdr:row>
      <xdr:rowOff>0</xdr:rowOff>
    </xdr:to>
    <xdr:sp>
      <xdr:nvSpPr>
        <xdr:cNvPr id="77" name="Text Box 10"/>
        <xdr:cNvSpPr txBox="1">
          <a:spLocks noChangeArrowheads="1"/>
        </xdr:cNvSpPr>
      </xdr:nvSpPr>
      <xdr:spPr>
        <a:xfrm>
          <a:off x="228600" y="41624250"/>
          <a:ext cx="466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43</xdr:col>
      <xdr:colOff>9525</xdr:colOff>
      <xdr:row>315</xdr:row>
      <xdr:rowOff>0</xdr:rowOff>
    </xdr:from>
    <xdr:to>
      <xdr:col>44</xdr:col>
      <xdr:colOff>19050</xdr:colOff>
      <xdr:row>315</xdr:row>
      <xdr:rowOff>0</xdr:rowOff>
    </xdr:to>
    <xdr:sp>
      <xdr:nvSpPr>
        <xdr:cNvPr id="78" name="Rectangle 11"/>
        <xdr:cNvSpPr>
          <a:spLocks/>
        </xdr:cNvSpPr>
      </xdr:nvSpPr>
      <xdr:spPr>
        <a:xfrm>
          <a:off x="5705475" y="416242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375</xdr:row>
      <xdr:rowOff>0</xdr:rowOff>
    </xdr:from>
    <xdr:to>
      <xdr:col>37</xdr:col>
      <xdr:colOff>114300</xdr:colOff>
      <xdr:row>375</xdr:row>
      <xdr:rowOff>0</xdr:rowOff>
    </xdr:to>
    <xdr:sp>
      <xdr:nvSpPr>
        <xdr:cNvPr id="79" name="Text Box 7"/>
        <xdr:cNvSpPr txBox="1">
          <a:spLocks noChangeArrowheads="1"/>
        </xdr:cNvSpPr>
      </xdr:nvSpPr>
      <xdr:spPr>
        <a:xfrm>
          <a:off x="228600" y="41671875"/>
          <a:ext cx="466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42</xdr:col>
      <xdr:colOff>47625</xdr:colOff>
      <xdr:row>355</xdr:row>
      <xdr:rowOff>0</xdr:rowOff>
    </xdr:from>
    <xdr:to>
      <xdr:col>43</xdr:col>
      <xdr:colOff>0</xdr:colOff>
      <xdr:row>355</xdr:row>
      <xdr:rowOff>0</xdr:rowOff>
    </xdr:to>
    <xdr:sp>
      <xdr:nvSpPr>
        <xdr:cNvPr id="80" name="Rectangle 8"/>
        <xdr:cNvSpPr>
          <a:spLocks/>
        </xdr:cNvSpPr>
      </xdr:nvSpPr>
      <xdr:spPr>
        <a:xfrm>
          <a:off x="5591175" y="4167187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355</xdr:row>
      <xdr:rowOff>0</xdr:rowOff>
    </xdr:from>
    <xdr:to>
      <xdr:col>44</xdr:col>
      <xdr:colOff>19050</xdr:colOff>
      <xdr:row>355</xdr:row>
      <xdr:rowOff>0</xdr:rowOff>
    </xdr:to>
    <xdr:sp>
      <xdr:nvSpPr>
        <xdr:cNvPr id="81" name="Rectangle 9"/>
        <xdr:cNvSpPr>
          <a:spLocks/>
        </xdr:cNvSpPr>
      </xdr:nvSpPr>
      <xdr:spPr>
        <a:xfrm>
          <a:off x="5705475" y="416718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375</xdr:row>
      <xdr:rowOff>0</xdr:rowOff>
    </xdr:from>
    <xdr:to>
      <xdr:col>37</xdr:col>
      <xdr:colOff>114300</xdr:colOff>
      <xdr:row>375</xdr:row>
      <xdr:rowOff>0</xdr:rowOff>
    </xdr:to>
    <xdr:sp>
      <xdr:nvSpPr>
        <xdr:cNvPr id="82" name="Text Box 10"/>
        <xdr:cNvSpPr txBox="1">
          <a:spLocks noChangeArrowheads="1"/>
        </xdr:cNvSpPr>
      </xdr:nvSpPr>
      <xdr:spPr>
        <a:xfrm>
          <a:off x="228600" y="41671875"/>
          <a:ext cx="466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43</xdr:col>
      <xdr:colOff>9525</xdr:colOff>
      <xdr:row>355</xdr:row>
      <xdr:rowOff>0</xdr:rowOff>
    </xdr:from>
    <xdr:to>
      <xdr:col>44</xdr:col>
      <xdr:colOff>19050</xdr:colOff>
      <xdr:row>355</xdr:row>
      <xdr:rowOff>0</xdr:rowOff>
    </xdr:to>
    <xdr:sp>
      <xdr:nvSpPr>
        <xdr:cNvPr id="83" name="Rectangle 11"/>
        <xdr:cNvSpPr>
          <a:spLocks/>
        </xdr:cNvSpPr>
      </xdr:nvSpPr>
      <xdr:spPr>
        <a:xfrm>
          <a:off x="5705475" y="416718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47625</xdr:colOff>
      <xdr:row>2</xdr:row>
      <xdr:rowOff>28575</xdr:rowOff>
    </xdr:from>
    <xdr:to>
      <xdr:col>16</xdr:col>
      <xdr:colOff>57150</xdr:colOff>
      <xdr:row>3</xdr:row>
      <xdr:rowOff>66675</xdr:rowOff>
    </xdr:to>
    <xdr:pic>
      <xdr:nvPicPr>
        <xdr:cNvPr id="84" name="lcaixa" descr="Logo_CAIX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09550"/>
          <a:ext cx="1228725" cy="266700"/>
        </a:xfrm>
        <a:prstGeom prst="rect">
          <a:avLst/>
        </a:prstGeom>
        <a:noFill/>
        <a:ln w="508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35</xdr:col>
      <xdr:colOff>38100</xdr:colOff>
      <xdr:row>43</xdr:row>
      <xdr:rowOff>28575</xdr:rowOff>
    </xdr:from>
    <xdr:to>
      <xdr:col>35</xdr:col>
      <xdr:colOff>114300</xdr:colOff>
      <xdr:row>43</xdr:row>
      <xdr:rowOff>95250</xdr:rowOff>
    </xdr:to>
    <xdr:sp macro="[0]!BotAlt">
      <xdr:nvSpPr>
        <xdr:cNvPr id="85" name="QO001,13.L0C0;L0C-29^"/>
        <xdr:cNvSpPr>
          <a:spLocks/>
        </xdr:cNvSpPr>
      </xdr:nvSpPr>
      <xdr:spPr>
        <a:xfrm>
          <a:off x="4514850" y="5695950"/>
          <a:ext cx="76200" cy="76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38100</xdr:colOff>
      <xdr:row>43</xdr:row>
      <xdr:rowOff>28575</xdr:rowOff>
    </xdr:from>
    <xdr:to>
      <xdr:col>42</xdr:col>
      <xdr:colOff>114300</xdr:colOff>
      <xdr:row>43</xdr:row>
      <xdr:rowOff>95250</xdr:rowOff>
    </xdr:to>
    <xdr:sp macro="[0]!BotAlt">
      <xdr:nvSpPr>
        <xdr:cNvPr id="86" name="QO001,23.L0C0;L0C-37^"/>
        <xdr:cNvSpPr>
          <a:spLocks/>
        </xdr:cNvSpPr>
      </xdr:nvSpPr>
      <xdr:spPr>
        <a:xfrm>
          <a:off x="5581650" y="5695950"/>
          <a:ext cx="76200" cy="76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38100</xdr:colOff>
      <xdr:row>43</xdr:row>
      <xdr:rowOff>28575</xdr:rowOff>
    </xdr:from>
    <xdr:to>
      <xdr:col>50</xdr:col>
      <xdr:colOff>114300</xdr:colOff>
      <xdr:row>43</xdr:row>
      <xdr:rowOff>95250</xdr:rowOff>
    </xdr:to>
    <xdr:sp macro="[0]!BotAlt">
      <xdr:nvSpPr>
        <xdr:cNvPr id="87" name="QO001,33.L0C0;L0C-45^L0C6"/>
        <xdr:cNvSpPr>
          <a:spLocks/>
        </xdr:cNvSpPr>
      </xdr:nvSpPr>
      <xdr:spPr>
        <a:xfrm>
          <a:off x="6800850" y="5695950"/>
          <a:ext cx="76200" cy="76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45</xdr:row>
      <xdr:rowOff>28575</xdr:rowOff>
    </xdr:from>
    <xdr:to>
      <xdr:col>9</xdr:col>
      <xdr:colOff>114300</xdr:colOff>
      <xdr:row>45</xdr:row>
      <xdr:rowOff>95250</xdr:rowOff>
    </xdr:to>
    <xdr:sp macro="[0]!BotAlt">
      <xdr:nvSpPr>
        <xdr:cNvPr id="88" name="QO002,13.L0C0;L0C-3^"/>
        <xdr:cNvSpPr>
          <a:spLocks/>
        </xdr:cNvSpPr>
      </xdr:nvSpPr>
      <xdr:spPr>
        <a:xfrm>
          <a:off x="552450" y="5962650"/>
          <a:ext cx="76200" cy="76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45</xdr:row>
      <xdr:rowOff>28575</xdr:rowOff>
    </xdr:from>
    <xdr:to>
      <xdr:col>18</xdr:col>
      <xdr:colOff>114300</xdr:colOff>
      <xdr:row>45</xdr:row>
      <xdr:rowOff>95250</xdr:rowOff>
    </xdr:to>
    <xdr:sp macro="[0]!BotAlt">
      <xdr:nvSpPr>
        <xdr:cNvPr id="89" name="QO002,23.L0C0;L0C-12^"/>
        <xdr:cNvSpPr>
          <a:spLocks/>
        </xdr:cNvSpPr>
      </xdr:nvSpPr>
      <xdr:spPr>
        <a:xfrm>
          <a:off x="1924050" y="5962650"/>
          <a:ext cx="76200" cy="76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38100</xdr:colOff>
      <xdr:row>45</xdr:row>
      <xdr:rowOff>28575</xdr:rowOff>
    </xdr:from>
    <xdr:to>
      <xdr:col>27</xdr:col>
      <xdr:colOff>114300</xdr:colOff>
      <xdr:row>45</xdr:row>
      <xdr:rowOff>95250</xdr:rowOff>
    </xdr:to>
    <xdr:sp macro="[0]!BotAlt">
      <xdr:nvSpPr>
        <xdr:cNvPr id="90" name="QO002,33.L0C0;L0C-21^"/>
        <xdr:cNvSpPr>
          <a:spLocks/>
        </xdr:cNvSpPr>
      </xdr:nvSpPr>
      <xdr:spPr>
        <a:xfrm>
          <a:off x="3295650" y="5962650"/>
          <a:ext cx="76200" cy="76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89</xdr:row>
      <xdr:rowOff>28575</xdr:rowOff>
    </xdr:from>
    <xdr:to>
      <xdr:col>20</xdr:col>
      <xdr:colOff>95250</xdr:colOff>
      <xdr:row>89</xdr:row>
      <xdr:rowOff>95250</xdr:rowOff>
    </xdr:to>
    <xdr:sp macro="[0]!BotAlt">
      <xdr:nvSpPr>
        <xdr:cNvPr id="91" name="Q003,12.L0C0;L0C-14^"/>
        <xdr:cNvSpPr>
          <a:spLocks/>
        </xdr:cNvSpPr>
      </xdr:nvSpPr>
      <xdr:spPr>
        <a:xfrm>
          <a:off x="2209800" y="11049000"/>
          <a:ext cx="76200" cy="76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19050</xdr:colOff>
      <xdr:row>89</xdr:row>
      <xdr:rowOff>28575</xdr:rowOff>
    </xdr:from>
    <xdr:to>
      <xdr:col>31</xdr:col>
      <xdr:colOff>95250</xdr:colOff>
      <xdr:row>89</xdr:row>
      <xdr:rowOff>95250</xdr:rowOff>
    </xdr:to>
    <xdr:sp macro="[0]!BotAlt">
      <xdr:nvSpPr>
        <xdr:cNvPr id="92" name="Q003,22.L0C0;L0C-22^L0C7"/>
        <xdr:cNvSpPr>
          <a:spLocks/>
        </xdr:cNvSpPr>
      </xdr:nvSpPr>
      <xdr:spPr>
        <a:xfrm>
          <a:off x="3886200" y="11049000"/>
          <a:ext cx="76200" cy="76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90</xdr:row>
      <xdr:rowOff>28575</xdr:rowOff>
    </xdr:from>
    <xdr:to>
      <xdr:col>20</xdr:col>
      <xdr:colOff>95250</xdr:colOff>
      <xdr:row>90</xdr:row>
      <xdr:rowOff>95250</xdr:rowOff>
    </xdr:to>
    <xdr:sp macro="[0]!BotAlt">
      <xdr:nvSpPr>
        <xdr:cNvPr id="93" name="Q004,14.L0C0;L0C-14^"/>
        <xdr:cNvSpPr>
          <a:spLocks/>
        </xdr:cNvSpPr>
      </xdr:nvSpPr>
      <xdr:spPr>
        <a:xfrm>
          <a:off x="2209800" y="11182350"/>
          <a:ext cx="76200" cy="76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19050</xdr:colOff>
      <xdr:row>90</xdr:row>
      <xdr:rowOff>28575</xdr:rowOff>
    </xdr:from>
    <xdr:to>
      <xdr:col>31</xdr:col>
      <xdr:colOff>95250</xdr:colOff>
      <xdr:row>90</xdr:row>
      <xdr:rowOff>95250</xdr:rowOff>
    </xdr:to>
    <xdr:sp macro="[0]!BotAlt">
      <xdr:nvSpPr>
        <xdr:cNvPr id="94" name="Q004,24.L0C0;L0C-25^"/>
        <xdr:cNvSpPr>
          <a:spLocks/>
        </xdr:cNvSpPr>
      </xdr:nvSpPr>
      <xdr:spPr>
        <a:xfrm>
          <a:off x="3886200" y="11182350"/>
          <a:ext cx="76200" cy="76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19050</xdr:colOff>
      <xdr:row>90</xdr:row>
      <xdr:rowOff>28575</xdr:rowOff>
    </xdr:from>
    <xdr:to>
      <xdr:col>42</xdr:col>
      <xdr:colOff>95250</xdr:colOff>
      <xdr:row>90</xdr:row>
      <xdr:rowOff>95250</xdr:rowOff>
    </xdr:to>
    <xdr:sp macro="[0]!BotAlt">
      <xdr:nvSpPr>
        <xdr:cNvPr id="95" name="Q004,34.L0C0;L0C-36^"/>
        <xdr:cNvSpPr>
          <a:spLocks/>
        </xdr:cNvSpPr>
      </xdr:nvSpPr>
      <xdr:spPr>
        <a:xfrm>
          <a:off x="5562600" y="11182350"/>
          <a:ext cx="76200" cy="76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90</xdr:row>
      <xdr:rowOff>28575</xdr:rowOff>
    </xdr:from>
    <xdr:to>
      <xdr:col>53</xdr:col>
      <xdr:colOff>95250</xdr:colOff>
      <xdr:row>90</xdr:row>
      <xdr:rowOff>95250</xdr:rowOff>
    </xdr:to>
    <xdr:sp macro="[0]!BotAlt">
      <xdr:nvSpPr>
        <xdr:cNvPr id="96" name="Q004,44.L0C0;L0C-47^"/>
        <xdr:cNvSpPr>
          <a:spLocks/>
        </xdr:cNvSpPr>
      </xdr:nvSpPr>
      <xdr:spPr>
        <a:xfrm>
          <a:off x="7239000" y="11182350"/>
          <a:ext cx="76200" cy="76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92</xdr:row>
      <xdr:rowOff>28575</xdr:rowOff>
    </xdr:from>
    <xdr:to>
      <xdr:col>9</xdr:col>
      <xdr:colOff>95250</xdr:colOff>
      <xdr:row>92</xdr:row>
      <xdr:rowOff>95250</xdr:rowOff>
    </xdr:to>
    <xdr:sp macro="[0]!BotAlt">
      <xdr:nvSpPr>
        <xdr:cNvPr id="97" name="Q005,12.L0C0;L0C-3^"/>
        <xdr:cNvSpPr>
          <a:spLocks/>
        </xdr:cNvSpPr>
      </xdr:nvSpPr>
      <xdr:spPr>
        <a:xfrm>
          <a:off x="533400" y="11449050"/>
          <a:ext cx="76200" cy="76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92</xdr:row>
      <xdr:rowOff>28575</xdr:rowOff>
    </xdr:from>
    <xdr:to>
      <xdr:col>20</xdr:col>
      <xdr:colOff>95250</xdr:colOff>
      <xdr:row>92</xdr:row>
      <xdr:rowOff>95250</xdr:rowOff>
    </xdr:to>
    <xdr:sp macro="[0]!BotAlt">
      <xdr:nvSpPr>
        <xdr:cNvPr id="98" name="Q005,22.L0C0;L0C-14^L0C8"/>
        <xdr:cNvSpPr>
          <a:spLocks/>
        </xdr:cNvSpPr>
      </xdr:nvSpPr>
      <xdr:spPr>
        <a:xfrm>
          <a:off x="2209800" y="11449050"/>
          <a:ext cx="76200" cy="76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19050</xdr:colOff>
      <xdr:row>96</xdr:row>
      <xdr:rowOff>28575</xdr:rowOff>
    </xdr:from>
    <xdr:to>
      <xdr:col>32</xdr:col>
      <xdr:colOff>95250</xdr:colOff>
      <xdr:row>96</xdr:row>
      <xdr:rowOff>95250</xdr:rowOff>
    </xdr:to>
    <xdr:sp macro="[0]!BotAlt">
      <xdr:nvSpPr>
        <xdr:cNvPr id="99" name="Q006,12.L0C0;L0C-26^"/>
        <xdr:cNvSpPr>
          <a:spLocks/>
        </xdr:cNvSpPr>
      </xdr:nvSpPr>
      <xdr:spPr>
        <a:xfrm>
          <a:off x="4038600" y="11944350"/>
          <a:ext cx="76200" cy="76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19050</xdr:colOff>
      <xdr:row>96</xdr:row>
      <xdr:rowOff>28575</xdr:rowOff>
    </xdr:from>
    <xdr:to>
      <xdr:col>41</xdr:col>
      <xdr:colOff>95250</xdr:colOff>
      <xdr:row>96</xdr:row>
      <xdr:rowOff>95250</xdr:rowOff>
    </xdr:to>
    <xdr:sp macro="[0]!BotAlt">
      <xdr:nvSpPr>
        <xdr:cNvPr id="100" name="Q006,22.L0C0;L0C-35^L-1C5"/>
        <xdr:cNvSpPr>
          <a:spLocks/>
        </xdr:cNvSpPr>
      </xdr:nvSpPr>
      <xdr:spPr>
        <a:xfrm>
          <a:off x="5410200" y="11944350"/>
          <a:ext cx="76200" cy="76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roposta">
    <tabColor indexed="43"/>
  </sheetPr>
  <dimension ref="A1:IJ581"/>
  <sheetViews>
    <sheetView showGridLines="0" tabSelected="1" zoomScale="115" zoomScaleNormal="115" zoomScaleSheetLayoutView="100" workbookViewId="0" topLeftCell="F2">
      <selection activeCell="F2" sqref="F2"/>
    </sheetView>
  </sheetViews>
  <sheetFormatPr defaultColWidth="3.7109375" defaultRowHeight="12.75"/>
  <cols>
    <col min="1" max="2" width="4.7109375" style="49" hidden="1" customWidth="1"/>
    <col min="3" max="3" width="4.7109375" style="113" hidden="1" customWidth="1"/>
    <col min="4" max="4" width="4.7109375" style="48" hidden="1" customWidth="1"/>
    <col min="5" max="5" width="4.7109375" style="31" hidden="1" customWidth="1"/>
    <col min="6" max="6" width="0.85546875" style="56" customWidth="1"/>
    <col min="7" max="70" width="2.28125" style="56" customWidth="1"/>
    <col min="71" max="71" width="0.85546875" style="56" customWidth="1"/>
    <col min="72" max="212" width="2.28125" style="56" customWidth="1"/>
    <col min="213" max="16384" width="3.7109375" style="56" customWidth="1"/>
  </cols>
  <sheetData>
    <row r="1" spans="1:72" ht="4.5" customHeight="1" hidden="1">
      <c r="A1" s="173" t="e">
        <f>MATCH("mtde",E:E,0)</f>
        <v>#N/A</v>
      </c>
      <c r="B1" s="173">
        <f>MATCH("endfim2",E:E,0)</f>
        <v>395</v>
      </c>
      <c r="C1" s="112" t="s">
        <v>305</v>
      </c>
      <c r="D1" s="112" t="s">
        <v>304</v>
      </c>
      <c r="E1" s="32"/>
      <c r="F1" s="19" t="s">
        <v>48</v>
      </c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B1" s="90"/>
      <c r="AC1" s="90"/>
      <c r="AD1" s="91" t="s">
        <v>326</v>
      </c>
      <c r="AE1" s="90"/>
      <c r="AF1" s="90"/>
      <c r="AG1" s="90"/>
      <c r="AH1" s="90"/>
      <c r="AI1" s="90"/>
      <c r="AJ1" s="90"/>
      <c r="AK1" s="91" t="s">
        <v>331</v>
      </c>
      <c r="AL1" s="28"/>
      <c r="AM1" s="92" t="s">
        <v>332</v>
      </c>
      <c r="AN1" s="28"/>
      <c r="AO1" s="28"/>
      <c r="AP1" s="28"/>
      <c r="AQ1" s="28"/>
      <c r="AR1" s="92" t="s">
        <v>334</v>
      </c>
      <c r="AS1" s="92" t="s">
        <v>335</v>
      </c>
      <c r="AT1" s="28"/>
      <c r="AU1" s="28"/>
      <c r="AV1" s="28"/>
      <c r="AW1" s="28"/>
      <c r="BQ1" s="97" t="s">
        <v>329</v>
      </c>
      <c r="BT1" s="19" t="s">
        <v>312</v>
      </c>
    </row>
    <row r="2" spans="1:56" ht="14.25">
      <c r="A2" s="113" t="s">
        <v>9</v>
      </c>
      <c r="B2" s="174" t="s">
        <v>10</v>
      </c>
      <c r="C2" s="113" t="s">
        <v>11</v>
      </c>
      <c r="D2" s="113" t="s">
        <v>12</v>
      </c>
      <c r="E2" s="113" t="s">
        <v>13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3"/>
      <c r="BD2" s="4"/>
    </row>
    <row r="3" spans="1:71" ht="18">
      <c r="A3" s="175"/>
      <c r="B3" s="175">
        <f>MATCH(MAX(C32:C394),C32:C394,0)+5</f>
        <v>358</v>
      </c>
      <c r="C3" s="114">
        <f>MATCH("D",D32:D394,0)+5</f>
        <v>282</v>
      </c>
      <c r="D3" s="111">
        <f>MAX(C32:C361)</f>
        <v>27</v>
      </c>
      <c r="E3" s="176"/>
      <c r="F3" s="17"/>
      <c r="G3" s="17"/>
      <c r="H3" s="17"/>
      <c r="I3" s="5"/>
      <c r="J3" s="5"/>
      <c r="K3" s="5"/>
      <c r="L3" s="5"/>
      <c r="M3" s="5"/>
      <c r="N3" s="5"/>
      <c r="O3" s="5"/>
      <c r="P3" s="5"/>
      <c r="Q3" s="5"/>
      <c r="R3" s="17"/>
      <c r="S3" s="17"/>
      <c r="T3" s="17"/>
      <c r="U3" s="17"/>
      <c r="V3" s="427" t="s">
        <v>598</v>
      </c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</row>
    <row r="4" spans="6:71" ht="15">
      <c r="F4" s="18"/>
      <c r="G4" s="18"/>
      <c r="H4" s="18"/>
      <c r="I4" s="6"/>
      <c r="J4" s="6"/>
      <c r="K4" s="6"/>
      <c r="L4" s="6"/>
      <c r="M4" s="6"/>
      <c r="N4" s="6"/>
      <c r="O4" s="6"/>
      <c r="P4" s="6"/>
      <c r="Q4" s="6"/>
      <c r="R4" s="18"/>
      <c r="S4" s="18"/>
      <c r="T4" s="18"/>
      <c r="U4" s="18"/>
      <c r="V4" s="428" t="s">
        <v>6</v>
      </c>
      <c r="W4" s="428"/>
      <c r="X4" s="428"/>
      <c r="Y4" s="428"/>
      <c r="Z4" s="428"/>
      <c r="AA4" s="428"/>
      <c r="AB4" s="428"/>
      <c r="AC4" s="428"/>
      <c r="AD4" s="428"/>
      <c r="AE4" s="428"/>
      <c r="AF4" s="428"/>
      <c r="AG4" s="428"/>
      <c r="AH4" s="428"/>
      <c r="AI4" s="428"/>
      <c r="AJ4" s="428"/>
      <c r="AK4" s="428"/>
      <c r="AL4" s="428"/>
      <c r="AM4" s="428"/>
      <c r="AN4" s="428"/>
      <c r="AO4" s="428"/>
      <c r="AP4" s="428"/>
      <c r="AQ4" s="428"/>
      <c r="AR4" s="428"/>
      <c r="AS4" s="428"/>
      <c r="AT4" s="428"/>
      <c r="AU4" s="428"/>
      <c r="AV4" s="428"/>
      <c r="AW4" s="428"/>
      <c r="AX4" s="428"/>
      <c r="AY4" s="428"/>
      <c r="AZ4" s="428"/>
      <c r="BA4" s="428"/>
      <c r="BB4" s="428"/>
      <c r="BC4" s="428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6:56" ht="13.5">
      <c r="F5" s="7"/>
      <c r="G5" s="7"/>
      <c r="H5" s="7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29" t="s">
        <v>604</v>
      </c>
      <c r="W5" s="429"/>
      <c r="X5" s="429"/>
      <c r="Y5" s="429"/>
      <c r="Z5" s="429"/>
      <c r="AA5" s="429"/>
      <c r="AB5" s="429"/>
      <c r="AC5" s="429"/>
      <c r="AD5" s="429"/>
      <c r="AE5" s="429"/>
      <c r="AF5" s="429"/>
      <c r="AG5" s="429"/>
      <c r="AH5" s="429"/>
      <c r="AI5" s="429"/>
      <c r="AJ5" s="429"/>
      <c r="AK5" s="429"/>
      <c r="AL5" s="429"/>
      <c r="AM5" s="429"/>
      <c r="AN5" s="429"/>
      <c r="AO5" s="429"/>
      <c r="AP5" s="429"/>
      <c r="AQ5" s="429"/>
      <c r="AR5" s="429"/>
      <c r="AS5" s="429"/>
      <c r="AT5" s="429"/>
      <c r="AU5" s="429"/>
      <c r="AV5" s="429"/>
      <c r="AW5" s="429"/>
      <c r="AX5" s="429"/>
      <c r="AY5" s="429"/>
      <c r="AZ5" s="429"/>
      <c r="BA5" s="429"/>
      <c r="BB5" s="429"/>
      <c r="BC5" s="429"/>
      <c r="BD5" s="7"/>
    </row>
    <row r="6" spans="6:56" ht="12.75">
      <c r="F6" s="9"/>
      <c r="G6" s="88" t="s">
        <v>308</v>
      </c>
      <c r="H6" s="9"/>
      <c r="I6" s="9"/>
      <c r="J6" s="10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</row>
    <row r="7" spans="5:55" ht="3.75" customHeight="1">
      <c r="E7" s="172"/>
      <c r="F7" s="13"/>
      <c r="G7" s="11"/>
      <c r="H7" s="11"/>
      <c r="I7" s="12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5:55" ht="12.75">
      <c r="E8" s="172"/>
      <c r="F8" s="9"/>
      <c r="G8" s="7" t="s">
        <v>309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</row>
    <row r="9" spans="5:55" ht="3.75" customHeight="1">
      <c r="E9" s="172"/>
      <c r="F9" s="13"/>
      <c r="G9" s="11"/>
      <c r="H9" s="11"/>
      <c r="I9" s="12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5:70" ht="12.75" customHeight="1" hidden="1">
      <c r="E10" s="172"/>
      <c r="F10" s="13"/>
      <c r="G10" s="437"/>
      <c r="H10" s="438"/>
      <c r="I10" s="439"/>
      <c r="J10" s="13"/>
      <c r="K10" s="440"/>
      <c r="L10" s="441"/>
      <c r="M10" s="442"/>
      <c r="N10" s="9"/>
      <c r="O10" s="443" t="s">
        <v>310</v>
      </c>
      <c r="P10" s="443"/>
      <c r="Q10" s="443"/>
      <c r="R10" s="443"/>
      <c r="S10" s="443"/>
      <c r="T10" s="443"/>
      <c r="U10" s="443"/>
      <c r="V10" s="443"/>
      <c r="W10" s="443"/>
      <c r="X10" s="443"/>
      <c r="Y10" s="443"/>
      <c r="Z10" s="443"/>
      <c r="AA10" s="443"/>
      <c r="AB10" s="443"/>
      <c r="AC10" s="443"/>
      <c r="AD10" s="443"/>
      <c r="AE10" s="443"/>
      <c r="AF10" s="443"/>
      <c r="AG10" s="443"/>
      <c r="AH10" s="443"/>
      <c r="AI10" s="443"/>
      <c r="AJ10" s="443"/>
      <c r="AK10" s="443"/>
      <c r="AL10" s="443"/>
      <c r="AM10" s="443"/>
      <c r="AN10" s="443"/>
      <c r="AO10" s="443"/>
      <c r="AP10" s="443"/>
      <c r="AQ10" s="443"/>
      <c r="AR10" s="443"/>
      <c r="AS10" s="443"/>
      <c r="AT10" s="443"/>
      <c r="AU10" s="443"/>
      <c r="AV10" s="443"/>
      <c r="AW10" s="443"/>
      <c r="AX10" s="443"/>
      <c r="AY10" s="443"/>
      <c r="AZ10" s="443"/>
      <c r="BA10" s="443"/>
      <c r="BB10" s="443"/>
      <c r="BC10" s="443"/>
      <c r="BD10" s="443"/>
      <c r="BE10" s="443"/>
      <c r="BF10" s="443"/>
      <c r="BG10" s="443"/>
      <c r="BH10" s="443"/>
      <c r="BI10" s="443"/>
      <c r="BJ10" s="443"/>
      <c r="BK10" s="443"/>
      <c r="BL10" s="443"/>
      <c r="BM10" s="443"/>
      <c r="BN10" s="443"/>
      <c r="BO10" s="443"/>
      <c r="BP10" s="443"/>
      <c r="BQ10" s="443"/>
      <c r="BR10" s="443"/>
    </row>
    <row r="11" spans="5:70" ht="12.75" hidden="1">
      <c r="E11" s="172"/>
      <c r="F11" s="13"/>
      <c r="G11" s="13"/>
      <c r="H11" s="13"/>
      <c r="I11" s="13"/>
      <c r="J11" s="13"/>
      <c r="K11" s="9"/>
      <c r="L11" s="9"/>
      <c r="M11" s="9"/>
      <c r="N11" s="9"/>
      <c r="O11" s="443"/>
      <c r="P11" s="443"/>
      <c r="Q11" s="443"/>
      <c r="R11" s="443"/>
      <c r="S11" s="443"/>
      <c r="T11" s="443"/>
      <c r="U11" s="443"/>
      <c r="V11" s="443"/>
      <c r="W11" s="443"/>
      <c r="X11" s="443"/>
      <c r="Y11" s="443"/>
      <c r="Z11" s="443"/>
      <c r="AA11" s="443"/>
      <c r="AB11" s="443"/>
      <c r="AC11" s="443"/>
      <c r="AD11" s="443"/>
      <c r="AE11" s="443"/>
      <c r="AF11" s="443"/>
      <c r="AG11" s="443"/>
      <c r="AH11" s="443"/>
      <c r="AI11" s="443"/>
      <c r="AJ11" s="443"/>
      <c r="AK11" s="443"/>
      <c r="AL11" s="443"/>
      <c r="AM11" s="443"/>
      <c r="AN11" s="443"/>
      <c r="AO11" s="443"/>
      <c r="AP11" s="443"/>
      <c r="AQ11" s="443"/>
      <c r="AR11" s="443"/>
      <c r="AS11" s="443"/>
      <c r="AT11" s="443"/>
      <c r="AU11" s="443"/>
      <c r="AV11" s="443"/>
      <c r="AW11" s="443"/>
      <c r="AX11" s="443"/>
      <c r="AY11" s="443"/>
      <c r="AZ11" s="443"/>
      <c r="BA11" s="443"/>
      <c r="BB11" s="443"/>
      <c r="BC11" s="443"/>
      <c r="BD11" s="443"/>
      <c r="BE11" s="443"/>
      <c r="BF11" s="443"/>
      <c r="BG11" s="443"/>
      <c r="BH11" s="443"/>
      <c r="BI11" s="443"/>
      <c r="BJ11" s="443"/>
      <c r="BK11" s="443"/>
      <c r="BL11" s="443"/>
      <c r="BM11" s="443"/>
      <c r="BN11" s="443"/>
      <c r="BO11" s="443"/>
      <c r="BP11" s="443"/>
      <c r="BQ11" s="443"/>
      <c r="BR11" s="443"/>
    </row>
    <row r="12" spans="5:55" ht="3.75" customHeight="1" hidden="1">
      <c r="E12" s="172"/>
      <c r="F12" s="13"/>
      <c r="G12" s="13"/>
      <c r="H12" s="13"/>
      <c r="I12" s="13"/>
      <c r="J12" s="13"/>
      <c r="K12" s="9"/>
      <c r="L12" s="9"/>
      <c r="M12" s="9"/>
      <c r="N12" s="9"/>
      <c r="O12" s="13"/>
      <c r="P12" s="9"/>
      <c r="Q12" s="9"/>
      <c r="R12" s="13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13"/>
    </row>
    <row r="13" spans="5:70" ht="12.75" customHeight="1">
      <c r="E13" s="172"/>
      <c r="F13" s="13"/>
      <c r="G13" s="459"/>
      <c r="H13" s="460"/>
      <c r="I13" s="461"/>
      <c r="J13" s="13"/>
      <c r="K13" s="462"/>
      <c r="L13" s="463"/>
      <c r="M13" s="464"/>
      <c r="N13" s="9"/>
      <c r="O13" s="443" t="s">
        <v>311</v>
      </c>
      <c r="P13" s="443"/>
      <c r="Q13" s="443"/>
      <c r="R13" s="443"/>
      <c r="S13" s="443"/>
      <c r="T13" s="443"/>
      <c r="U13" s="443"/>
      <c r="V13" s="443"/>
      <c r="W13" s="443"/>
      <c r="X13" s="443"/>
      <c r="Y13" s="443"/>
      <c r="Z13" s="443"/>
      <c r="AA13" s="443"/>
      <c r="AB13" s="443"/>
      <c r="AC13" s="443"/>
      <c r="AD13" s="443"/>
      <c r="AE13" s="443"/>
      <c r="AF13" s="443"/>
      <c r="AG13" s="443"/>
      <c r="AH13" s="443"/>
      <c r="AI13" s="443"/>
      <c r="AJ13" s="443"/>
      <c r="AK13" s="443"/>
      <c r="AL13" s="443"/>
      <c r="AM13" s="443"/>
      <c r="AN13" s="443"/>
      <c r="AO13" s="443"/>
      <c r="AP13" s="443"/>
      <c r="AQ13" s="443"/>
      <c r="AR13" s="443"/>
      <c r="AS13" s="443"/>
      <c r="AT13" s="443"/>
      <c r="AU13" s="443"/>
      <c r="AV13" s="443"/>
      <c r="AW13" s="443"/>
      <c r="AX13" s="443"/>
      <c r="AY13" s="443"/>
      <c r="AZ13" s="443"/>
      <c r="BA13" s="443"/>
      <c r="BB13" s="443"/>
      <c r="BC13" s="443"/>
      <c r="BD13" s="443"/>
      <c r="BE13" s="443"/>
      <c r="BF13" s="443"/>
      <c r="BG13" s="443"/>
      <c r="BH13" s="443"/>
      <c r="BI13" s="443"/>
      <c r="BJ13" s="443"/>
      <c r="BK13" s="443"/>
      <c r="BL13" s="443"/>
      <c r="BM13" s="443"/>
      <c r="BN13" s="443"/>
      <c r="BO13" s="443"/>
      <c r="BP13" s="443"/>
      <c r="BQ13" s="443"/>
      <c r="BR13" s="443"/>
    </row>
    <row r="14" spans="5:70" ht="12.75">
      <c r="E14" s="172"/>
      <c r="F14" s="13"/>
      <c r="G14" s="13"/>
      <c r="H14" s="13"/>
      <c r="I14" s="13"/>
      <c r="J14" s="13"/>
      <c r="K14" s="13"/>
      <c r="L14" s="9"/>
      <c r="M14" s="9"/>
      <c r="N14" s="13"/>
      <c r="O14" s="443"/>
      <c r="P14" s="443"/>
      <c r="Q14" s="443"/>
      <c r="R14" s="443"/>
      <c r="S14" s="443"/>
      <c r="T14" s="443"/>
      <c r="U14" s="443"/>
      <c r="V14" s="443"/>
      <c r="W14" s="443"/>
      <c r="X14" s="443"/>
      <c r="Y14" s="443"/>
      <c r="Z14" s="443"/>
      <c r="AA14" s="443"/>
      <c r="AB14" s="443"/>
      <c r="AC14" s="443"/>
      <c r="AD14" s="443"/>
      <c r="AE14" s="443"/>
      <c r="AF14" s="443"/>
      <c r="AG14" s="443"/>
      <c r="AH14" s="443"/>
      <c r="AI14" s="443"/>
      <c r="AJ14" s="443"/>
      <c r="AK14" s="443"/>
      <c r="AL14" s="443"/>
      <c r="AM14" s="443"/>
      <c r="AN14" s="443"/>
      <c r="AO14" s="443"/>
      <c r="AP14" s="443"/>
      <c r="AQ14" s="443"/>
      <c r="AR14" s="443"/>
      <c r="AS14" s="443"/>
      <c r="AT14" s="443"/>
      <c r="AU14" s="443"/>
      <c r="AV14" s="443"/>
      <c r="AW14" s="443"/>
      <c r="AX14" s="443"/>
      <c r="AY14" s="443"/>
      <c r="AZ14" s="443"/>
      <c r="BA14" s="443"/>
      <c r="BB14" s="443"/>
      <c r="BC14" s="443"/>
      <c r="BD14" s="443"/>
      <c r="BE14" s="443"/>
      <c r="BF14" s="443"/>
      <c r="BG14" s="443"/>
      <c r="BH14" s="443"/>
      <c r="BI14" s="443"/>
      <c r="BJ14" s="443"/>
      <c r="BK14" s="443"/>
      <c r="BL14" s="443"/>
      <c r="BM14" s="443"/>
      <c r="BN14" s="443"/>
      <c r="BO14" s="443"/>
      <c r="BP14" s="443"/>
      <c r="BQ14" s="443"/>
      <c r="BR14" s="443"/>
    </row>
    <row r="15" spans="5:55" ht="3.75" customHeight="1">
      <c r="E15" s="172"/>
      <c r="F15" s="13"/>
      <c r="G15" s="13"/>
      <c r="H15" s="13"/>
      <c r="I15" s="13"/>
      <c r="J15" s="13"/>
      <c r="K15" s="13"/>
      <c r="L15" s="9"/>
      <c r="M15" s="9"/>
      <c r="N15" s="13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13"/>
    </row>
    <row r="16" spans="5:70" ht="42.75" customHeight="1">
      <c r="E16" s="172"/>
      <c r="F16" s="9"/>
      <c r="G16" s="450" t="s">
        <v>603</v>
      </c>
      <c r="H16" s="451"/>
      <c r="I16" s="451"/>
      <c r="J16" s="451"/>
      <c r="K16" s="451"/>
      <c r="L16" s="451"/>
      <c r="M16" s="451"/>
      <c r="N16" s="451"/>
      <c r="O16" s="451"/>
      <c r="P16" s="451"/>
      <c r="Q16" s="451"/>
      <c r="R16" s="451"/>
      <c r="S16" s="451"/>
      <c r="T16" s="451"/>
      <c r="U16" s="451"/>
      <c r="V16" s="451"/>
      <c r="W16" s="451"/>
      <c r="X16" s="451"/>
      <c r="Y16" s="451"/>
      <c r="Z16" s="451"/>
      <c r="AA16" s="451"/>
      <c r="AB16" s="451"/>
      <c r="AC16" s="451"/>
      <c r="AD16" s="451"/>
      <c r="AE16" s="451"/>
      <c r="AF16" s="451"/>
      <c r="AG16" s="451"/>
      <c r="AH16" s="451"/>
      <c r="AI16" s="451"/>
      <c r="AJ16" s="451"/>
      <c r="AK16" s="451"/>
      <c r="AL16" s="451"/>
      <c r="AM16" s="451"/>
      <c r="AN16" s="451"/>
      <c r="AO16" s="451"/>
      <c r="AP16" s="451"/>
      <c r="AQ16" s="451"/>
      <c r="AR16" s="451"/>
      <c r="AS16" s="451"/>
      <c r="AT16" s="451"/>
      <c r="AU16" s="451"/>
      <c r="AV16" s="451"/>
      <c r="AW16" s="451"/>
      <c r="AX16" s="451"/>
      <c r="AY16" s="451"/>
      <c r="AZ16" s="451"/>
      <c r="BA16" s="451"/>
      <c r="BB16" s="451"/>
      <c r="BC16" s="451"/>
      <c r="BD16" s="451"/>
      <c r="BE16" s="451"/>
      <c r="BF16" s="451"/>
      <c r="BG16" s="451"/>
      <c r="BH16" s="451"/>
      <c r="BI16" s="451"/>
      <c r="BJ16" s="451"/>
      <c r="BK16" s="451"/>
      <c r="BL16" s="451"/>
      <c r="BM16" s="451"/>
      <c r="BN16" s="451"/>
      <c r="BO16" s="451"/>
      <c r="BP16" s="451"/>
      <c r="BQ16" s="451"/>
      <c r="BR16" s="452"/>
    </row>
    <row r="17" spans="5:55" ht="3.75" customHeight="1">
      <c r="E17" s="172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5:70" ht="12.75" customHeight="1">
      <c r="E18" s="172"/>
      <c r="F18" s="13"/>
      <c r="G18" s="474" t="s">
        <v>0</v>
      </c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4"/>
      <c r="AL18" s="474"/>
      <c r="AM18" s="474"/>
      <c r="AN18" s="474"/>
      <c r="AO18" s="474"/>
      <c r="AP18" s="474"/>
      <c r="AQ18" s="474"/>
      <c r="AR18" s="474"/>
      <c r="AS18" s="474"/>
      <c r="AT18" s="474"/>
      <c r="AU18" s="474"/>
      <c r="AV18" s="474"/>
      <c r="AW18" s="474"/>
      <c r="AX18" s="474"/>
      <c r="AY18" s="474"/>
      <c r="AZ18" s="474"/>
      <c r="BA18" s="474"/>
      <c r="BB18" s="474"/>
      <c r="BC18" s="474"/>
      <c r="BD18" s="474"/>
      <c r="BE18" s="474"/>
      <c r="BF18" s="474"/>
      <c r="BG18" s="474"/>
      <c r="BH18" s="474"/>
      <c r="BI18" s="474"/>
      <c r="BJ18" s="474"/>
      <c r="BK18" s="474"/>
      <c r="BL18" s="474"/>
      <c r="BM18" s="474"/>
      <c r="BN18" s="474"/>
      <c r="BO18" s="474"/>
      <c r="BP18" s="474"/>
      <c r="BQ18" s="474"/>
      <c r="BR18" s="474"/>
    </row>
    <row r="19" spans="5:55" ht="3.75" customHeight="1">
      <c r="E19" s="172"/>
      <c r="F19" s="13"/>
      <c r="G19" s="15"/>
      <c r="H19" s="15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5:70" ht="12.75" customHeight="1">
      <c r="E20" s="172"/>
      <c r="F20" s="13"/>
      <c r="G20" s="471">
        <v>1</v>
      </c>
      <c r="H20" s="472"/>
      <c r="I20" s="473"/>
      <c r="J20" s="13"/>
      <c r="K20" s="453" t="s">
        <v>8</v>
      </c>
      <c r="L20" s="454"/>
      <c r="M20" s="454"/>
      <c r="N20" s="454"/>
      <c r="O20" s="454"/>
      <c r="P20" s="454"/>
      <c r="Q20" s="454"/>
      <c r="R20" s="454"/>
      <c r="S20" s="454"/>
      <c r="T20" s="454"/>
      <c r="U20" s="454"/>
      <c r="V20" s="454"/>
      <c r="W20" s="454"/>
      <c r="X20" s="454"/>
      <c r="Y20" s="454"/>
      <c r="Z20" s="454"/>
      <c r="AA20" s="454"/>
      <c r="AB20" s="454"/>
      <c r="AC20" s="454"/>
      <c r="AD20" s="454"/>
      <c r="AE20" s="454"/>
      <c r="AF20" s="454"/>
      <c r="AG20" s="454"/>
      <c r="AH20" s="454"/>
      <c r="AI20" s="454"/>
      <c r="AJ20" s="454"/>
      <c r="AK20" s="454"/>
      <c r="AL20" s="454"/>
      <c r="AM20" s="454"/>
      <c r="AN20" s="454"/>
      <c r="AO20" s="454"/>
      <c r="AP20" s="454"/>
      <c r="AQ20" s="454"/>
      <c r="AR20" s="454"/>
      <c r="AS20" s="454"/>
      <c r="AT20" s="454"/>
      <c r="AU20" s="454"/>
      <c r="AV20" s="454"/>
      <c r="AW20" s="454"/>
      <c r="AX20" s="454"/>
      <c r="AY20" s="454"/>
      <c r="AZ20" s="454"/>
      <c r="BA20" s="454"/>
      <c r="BB20" s="454"/>
      <c r="BC20" s="454"/>
      <c r="BD20" s="454"/>
      <c r="BE20" s="454"/>
      <c r="BF20" s="454"/>
      <c r="BG20" s="454"/>
      <c r="BH20" s="454"/>
      <c r="BI20" s="454"/>
      <c r="BJ20" s="454"/>
      <c r="BK20" s="454"/>
      <c r="BL20" s="454"/>
      <c r="BM20" s="454"/>
      <c r="BN20" s="454"/>
      <c r="BO20" s="454"/>
      <c r="BP20" s="454"/>
      <c r="BQ20" s="454"/>
      <c r="BR20" s="455"/>
    </row>
    <row r="21" spans="5:55" ht="3.75" customHeight="1">
      <c r="E21" s="172"/>
      <c r="F21" s="13"/>
      <c r="G21" s="11"/>
      <c r="H21" s="11"/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70" s="9" customFormat="1" ht="12" customHeight="1">
      <c r="A22" s="179"/>
      <c r="E22" s="16"/>
      <c r="G22" s="456" t="s">
        <v>7</v>
      </c>
      <c r="H22" s="457"/>
      <c r="I22" s="458"/>
      <c r="K22" s="450" t="s">
        <v>608</v>
      </c>
      <c r="L22" s="451"/>
      <c r="M22" s="451"/>
      <c r="N22" s="451"/>
      <c r="O22" s="451"/>
      <c r="P22" s="451"/>
      <c r="Q22" s="451"/>
      <c r="R22" s="451"/>
      <c r="S22" s="451"/>
      <c r="T22" s="451"/>
      <c r="U22" s="451"/>
      <c r="V22" s="451"/>
      <c r="W22" s="451"/>
      <c r="X22" s="451"/>
      <c r="Y22" s="451"/>
      <c r="Z22" s="451"/>
      <c r="AA22" s="451"/>
      <c r="AB22" s="451"/>
      <c r="AC22" s="451"/>
      <c r="AD22" s="451"/>
      <c r="AE22" s="451"/>
      <c r="AF22" s="451"/>
      <c r="AG22" s="451"/>
      <c r="AH22" s="451"/>
      <c r="AI22" s="451"/>
      <c r="AJ22" s="451"/>
      <c r="AK22" s="451"/>
      <c r="AL22" s="451"/>
      <c r="AM22" s="451"/>
      <c r="AN22" s="451"/>
      <c r="AO22" s="451"/>
      <c r="AP22" s="451"/>
      <c r="AQ22" s="451"/>
      <c r="AR22" s="451"/>
      <c r="AS22" s="451"/>
      <c r="AT22" s="451"/>
      <c r="AU22" s="451"/>
      <c r="AV22" s="451"/>
      <c r="AW22" s="451"/>
      <c r="AX22" s="451"/>
      <c r="AY22" s="451"/>
      <c r="AZ22" s="451"/>
      <c r="BA22" s="451"/>
      <c r="BB22" s="451"/>
      <c r="BC22" s="451"/>
      <c r="BD22" s="451"/>
      <c r="BE22" s="451"/>
      <c r="BF22" s="451"/>
      <c r="BG22" s="451"/>
      <c r="BH22" s="451"/>
      <c r="BI22" s="451"/>
      <c r="BJ22" s="451"/>
      <c r="BK22" s="451"/>
      <c r="BL22" s="451"/>
      <c r="BM22" s="451"/>
      <c r="BN22" s="451"/>
      <c r="BO22" s="451"/>
      <c r="BP22" s="451"/>
      <c r="BQ22" s="451"/>
      <c r="BR22" s="452"/>
    </row>
    <row r="23" spans="1:70" s="9" customFormat="1" ht="24.75" customHeight="1">
      <c r="A23" s="179"/>
      <c r="E23" s="16"/>
      <c r="G23" s="456" t="s">
        <v>596</v>
      </c>
      <c r="H23" s="457"/>
      <c r="I23" s="458"/>
      <c r="K23" s="450" t="s">
        <v>609</v>
      </c>
      <c r="L23" s="451"/>
      <c r="M23" s="451"/>
      <c r="N23" s="451"/>
      <c r="O23" s="451"/>
      <c r="P23" s="451"/>
      <c r="Q23" s="451"/>
      <c r="R23" s="451"/>
      <c r="S23" s="451"/>
      <c r="T23" s="451"/>
      <c r="U23" s="451"/>
      <c r="V23" s="451"/>
      <c r="W23" s="451"/>
      <c r="X23" s="451"/>
      <c r="Y23" s="451"/>
      <c r="Z23" s="451"/>
      <c r="AA23" s="451"/>
      <c r="AB23" s="451"/>
      <c r="AC23" s="451"/>
      <c r="AD23" s="451"/>
      <c r="AE23" s="451"/>
      <c r="AF23" s="451"/>
      <c r="AG23" s="451"/>
      <c r="AH23" s="451"/>
      <c r="AI23" s="451"/>
      <c r="AJ23" s="451"/>
      <c r="AK23" s="451"/>
      <c r="AL23" s="451"/>
      <c r="AM23" s="451"/>
      <c r="AN23" s="451"/>
      <c r="AO23" s="451"/>
      <c r="AP23" s="451"/>
      <c r="AQ23" s="451"/>
      <c r="AR23" s="451"/>
      <c r="AS23" s="451"/>
      <c r="AT23" s="451"/>
      <c r="AU23" s="451"/>
      <c r="AV23" s="451"/>
      <c r="AW23" s="451"/>
      <c r="AX23" s="451"/>
      <c r="AY23" s="451"/>
      <c r="AZ23" s="451"/>
      <c r="BA23" s="451"/>
      <c r="BB23" s="451"/>
      <c r="BC23" s="451"/>
      <c r="BD23" s="451"/>
      <c r="BE23" s="451"/>
      <c r="BF23" s="451"/>
      <c r="BG23" s="451"/>
      <c r="BH23" s="451"/>
      <c r="BI23" s="451"/>
      <c r="BJ23" s="451"/>
      <c r="BK23" s="451"/>
      <c r="BL23" s="451"/>
      <c r="BM23" s="451"/>
      <c r="BN23" s="451"/>
      <c r="BO23" s="451"/>
      <c r="BP23" s="451"/>
      <c r="BQ23" s="451"/>
      <c r="BR23" s="452"/>
    </row>
    <row r="24" spans="5:70" ht="12.75" customHeight="1">
      <c r="E24" s="172"/>
      <c r="F24" s="13"/>
      <c r="G24" s="456" t="s">
        <v>597</v>
      </c>
      <c r="H24" s="457"/>
      <c r="I24" s="458"/>
      <c r="J24" s="16"/>
      <c r="K24" s="450" t="s">
        <v>607</v>
      </c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451"/>
      <c r="AG24" s="451"/>
      <c r="AH24" s="451"/>
      <c r="AI24" s="451"/>
      <c r="AJ24" s="451"/>
      <c r="AK24" s="451"/>
      <c r="AL24" s="451"/>
      <c r="AM24" s="451"/>
      <c r="AN24" s="451"/>
      <c r="AO24" s="451"/>
      <c r="AP24" s="451"/>
      <c r="AQ24" s="451"/>
      <c r="AR24" s="451"/>
      <c r="AS24" s="451"/>
      <c r="AT24" s="451"/>
      <c r="AU24" s="451"/>
      <c r="AV24" s="451"/>
      <c r="AW24" s="451"/>
      <c r="AX24" s="451"/>
      <c r="AY24" s="451"/>
      <c r="AZ24" s="451"/>
      <c r="BA24" s="451"/>
      <c r="BB24" s="451"/>
      <c r="BC24" s="451"/>
      <c r="BD24" s="451"/>
      <c r="BE24" s="451"/>
      <c r="BF24" s="451"/>
      <c r="BG24" s="451"/>
      <c r="BH24" s="451"/>
      <c r="BI24" s="451"/>
      <c r="BJ24" s="451"/>
      <c r="BK24" s="451"/>
      <c r="BL24" s="451"/>
      <c r="BM24" s="451"/>
      <c r="BN24" s="451"/>
      <c r="BO24" s="451"/>
      <c r="BP24" s="451"/>
      <c r="BQ24" s="451"/>
      <c r="BR24" s="452"/>
    </row>
    <row r="25" spans="1:70" s="9" customFormat="1" ht="24.75" customHeight="1">
      <c r="A25" s="179"/>
      <c r="E25" s="16"/>
      <c r="G25" s="456" t="s">
        <v>605</v>
      </c>
      <c r="H25" s="457"/>
      <c r="I25" s="458"/>
      <c r="K25" s="450" t="s">
        <v>599</v>
      </c>
      <c r="L25" s="451"/>
      <c r="M25" s="451"/>
      <c r="N25" s="451"/>
      <c r="O25" s="451"/>
      <c r="P25" s="451"/>
      <c r="Q25" s="451"/>
      <c r="R25" s="451"/>
      <c r="S25" s="451"/>
      <c r="T25" s="451"/>
      <c r="U25" s="451"/>
      <c r="V25" s="451"/>
      <c r="W25" s="451"/>
      <c r="X25" s="451"/>
      <c r="Y25" s="451"/>
      <c r="Z25" s="451"/>
      <c r="AA25" s="451"/>
      <c r="AB25" s="451"/>
      <c r="AC25" s="451"/>
      <c r="AD25" s="451"/>
      <c r="AE25" s="451"/>
      <c r="AF25" s="451"/>
      <c r="AG25" s="451"/>
      <c r="AH25" s="451"/>
      <c r="AI25" s="451"/>
      <c r="AJ25" s="451"/>
      <c r="AK25" s="451"/>
      <c r="AL25" s="451"/>
      <c r="AM25" s="451"/>
      <c r="AN25" s="451"/>
      <c r="AO25" s="451"/>
      <c r="AP25" s="451"/>
      <c r="AQ25" s="451"/>
      <c r="AR25" s="451"/>
      <c r="AS25" s="451"/>
      <c r="AT25" s="451"/>
      <c r="AU25" s="451"/>
      <c r="AV25" s="451"/>
      <c r="AW25" s="451"/>
      <c r="AX25" s="451"/>
      <c r="AY25" s="451"/>
      <c r="AZ25" s="451"/>
      <c r="BA25" s="451"/>
      <c r="BB25" s="451"/>
      <c r="BC25" s="451"/>
      <c r="BD25" s="451"/>
      <c r="BE25" s="451"/>
      <c r="BF25" s="451"/>
      <c r="BG25" s="451"/>
      <c r="BH25" s="451"/>
      <c r="BI25" s="451"/>
      <c r="BJ25" s="451"/>
      <c r="BK25" s="451"/>
      <c r="BL25" s="451"/>
      <c r="BM25" s="451"/>
      <c r="BN25" s="451"/>
      <c r="BO25" s="451"/>
      <c r="BP25" s="451"/>
      <c r="BQ25" s="451"/>
      <c r="BR25" s="452"/>
    </row>
    <row r="26" spans="5:70" ht="12.75" customHeight="1">
      <c r="E26" s="172"/>
      <c r="F26" s="13"/>
      <c r="G26" s="456" t="s">
        <v>606</v>
      </c>
      <c r="H26" s="457"/>
      <c r="I26" s="458"/>
      <c r="J26" s="16"/>
      <c r="K26" s="447" t="s">
        <v>600</v>
      </c>
      <c r="L26" s="448"/>
      <c r="M26" s="448"/>
      <c r="N26" s="448"/>
      <c r="O26" s="448"/>
      <c r="P26" s="448"/>
      <c r="Q26" s="448"/>
      <c r="R26" s="448"/>
      <c r="S26" s="448"/>
      <c r="T26" s="448"/>
      <c r="U26" s="448"/>
      <c r="V26" s="448"/>
      <c r="W26" s="448"/>
      <c r="X26" s="448"/>
      <c r="Y26" s="448"/>
      <c r="Z26" s="448"/>
      <c r="AA26" s="448"/>
      <c r="AB26" s="448"/>
      <c r="AC26" s="448"/>
      <c r="AD26" s="448"/>
      <c r="AE26" s="448"/>
      <c r="AF26" s="448"/>
      <c r="AG26" s="448"/>
      <c r="AH26" s="448"/>
      <c r="AI26" s="448"/>
      <c r="AJ26" s="448"/>
      <c r="AK26" s="448"/>
      <c r="AL26" s="448"/>
      <c r="AM26" s="448"/>
      <c r="AN26" s="448"/>
      <c r="AO26" s="448"/>
      <c r="AP26" s="448"/>
      <c r="AQ26" s="448"/>
      <c r="AR26" s="448"/>
      <c r="AS26" s="448"/>
      <c r="AT26" s="448"/>
      <c r="AU26" s="448"/>
      <c r="AV26" s="448"/>
      <c r="AW26" s="448"/>
      <c r="AX26" s="448"/>
      <c r="AY26" s="448"/>
      <c r="AZ26" s="448"/>
      <c r="BA26" s="448"/>
      <c r="BB26" s="448"/>
      <c r="BC26" s="448"/>
      <c r="BD26" s="448"/>
      <c r="BE26" s="448"/>
      <c r="BF26" s="448"/>
      <c r="BG26" s="448"/>
      <c r="BH26" s="448"/>
      <c r="BI26" s="448"/>
      <c r="BJ26" s="448"/>
      <c r="BK26" s="448"/>
      <c r="BL26" s="448"/>
      <c r="BM26" s="448"/>
      <c r="BN26" s="448"/>
      <c r="BO26" s="448"/>
      <c r="BP26" s="448"/>
      <c r="BQ26" s="448"/>
      <c r="BR26" s="449"/>
    </row>
    <row r="27" ht="12.75"/>
    <row r="28" spans="6:36" ht="3.75" customHeight="1">
      <c r="F28" s="33"/>
      <c r="G28" s="34"/>
      <c r="H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6"/>
      <c r="AJ28" s="33"/>
    </row>
    <row r="29" spans="6:70" ht="9.75" customHeight="1"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M29" s="465" t="s">
        <v>14</v>
      </c>
      <c r="BN29" s="466"/>
      <c r="BO29" s="466"/>
      <c r="BP29" s="466"/>
      <c r="BQ29" s="466"/>
      <c r="BR29" s="467"/>
    </row>
    <row r="30" spans="6:71" ht="9.75" customHeight="1"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98"/>
      <c r="BJ30" s="98"/>
      <c r="BK30" s="98"/>
      <c r="BL30" s="98"/>
      <c r="BM30" s="468" t="s">
        <v>612</v>
      </c>
      <c r="BN30" s="469"/>
      <c r="BO30" s="469"/>
      <c r="BP30" s="469"/>
      <c r="BQ30" s="469"/>
      <c r="BR30" s="470"/>
      <c r="BS30" s="98"/>
    </row>
    <row r="31" spans="6:71" ht="3.75" customHeight="1">
      <c r="F31" s="40"/>
      <c r="G31" s="41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0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</row>
    <row r="32" spans="1:71" ht="12" customHeight="1">
      <c r="A32" s="27"/>
      <c r="B32" s="27"/>
      <c r="C32" s="112"/>
      <c r="D32" s="112"/>
      <c r="F32" s="43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33" t="s">
        <v>0</v>
      </c>
      <c r="AN32" s="433"/>
      <c r="AO32" s="433"/>
      <c r="AP32" s="433"/>
      <c r="AQ32" s="433"/>
      <c r="AR32" s="433"/>
      <c r="AS32" s="433"/>
      <c r="AT32" s="433"/>
      <c r="AU32" s="433"/>
      <c r="AV32" s="433"/>
      <c r="AW32" s="433"/>
      <c r="AX32" s="433"/>
      <c r="AY32" s="433"/>
      <c r="AZ32" s="433"/>
      <c r="BA32" s="433"/>
      <c r="BB32" s="433"/>
      <c r="BC32" s="433"/>
      <c r="BD32" s="433"/>
      <c r="BE32" s="433"/>
      <c r="BF32" s="433"/>
      <c r="BG32" s="433"/>
      <c r="BH32" s="433"/>
      <c r="BI32" s="433"/>
      <c r="BJ32" s="433"/>
      <c r="BK32" s="433"/>
      <c r="BL32" s="433"/>
      <c r="BM32" s="433"/>
      <c r="BN32" s="433"/>
      <c r="BO32" s="99"/>
      <c r="BP32" s="99"/>
      <c r="BQ32" s="99"/>
      <c r="BR32" s="99"/>
      <c r="BS32" s="99"/>
    </row>
    <row r="33" spans="6:66" ht="9.75" customHeight="1">
      <c r="F33" s="45"/>
      <c r="G33" s="45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75" t="s">
        <v>1</v>
      </c>
      <c r="AN33" s="475"/>
      <c r="AO33" s="475"/>
      <c r="AP33" s="475"/>
      <c r="AQ33" s="475"/>
      <c r="AR33" s="475"/>
      <c r="AS33" s="475"/>
      <c r="AT33" s="475"/>
      <c r="AU33" s="475"/>
      <c r="AV33" s="475"/>
      <c r="AW33" s="475"/>
      <c r="AX33" s="475"/>
      <c r="AY33" s="475"/>
      <c r="AZ33" s="475"/>
      <c r="BA33" s="475"/>
      <c r="BB33" s="475"/>
      <c r="BC33" s="475"/>
      <c r="BD33" s="475"/>
      <c r="BE33" s="475"/>
      <c r="BF33" s="475"/>
      <c r="BG33" s="475"/>
      <c r="BH33" s="475"/>
      <c r="BI33" s="475"/>
      <c r="BJ33" s="475"/>
      <c r="BK33" s="475"/>
      <c r="BL33" s="475"/>
      <c r="BM33" s="475"/>
      <c r="BN33" s="475"/>
    </row>
    <row r="34" spans="6:48" ht="3.75" customHeight="1">
      <c r="F34" s="30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30"/>
    </row>
    <row r="35" spans="1:89" s="28" customFormat="1" ht="12" customHeight="1" thickBot="1">
      <c r="A35" s="182"/>
      <c r="B35" s="182"/>
      <c r="C35" s="95"/>
      <c r="D35" s="26"/>
      <c r="E35" s="21"/>
      <c r="F35" s="22"/>
      <c r="G35" s="23" t="s">
        <v>15</v>
      </c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4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</row>
    <row r="36" spans="1:89" s="28" customFormat="1" ht="3.75" customHeight="1">
      <c r="A36" s="183"/>
      <c r="B36" s="183"/>
      <c r="C36" s="27"/>
      <c r="D36" s="93"/>
      <c r="E36" s="19" t="s">
        <v>16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0"/>
      <c r="AU36" s="94"/>
      <c r="AV36" s="94"/>
      <c r="AW36" s="94"/>
      <c r="AX36" s="94"/>
      <c r="AY36" s="94"/>
      <c r="AZ36" s="94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</row>
    <row r="37" spans="1:70" s="28" customFormat="1" ht="12" customHeight="1">
      <c r="A37" s="183"/>
      <c r="B37" s="183"/>
      <c r="C37" s="27"/>
      <c r="D37" s="27"/>
      <c r="E37" s="19"/>
      <c r="G37" s="284" t="s">
        <v>17</v>
      </c>
      <c r="H37" s="285"/>
      <c r="I37" s="430" t="s">
        <v>18</v>
      </c>
      <c r="J37" s="431"/>
      <c r="K37" s="431"/>
      <c r="L37" s="431"/>
      <c r="M37" s="431"/>
      <c r="N37" s="431"/>
      <c r="O37" s="431"/>
      <c r="P37" s="431"/>
      <c r="Q37" s="431"/>
      <c r="R37" s="431"/>
      <c r="S37" s="431"/>
      <c r="T37" s="431"/>
      <c r="U37" s="431"/>
      <c r="V37" s="431"/>
      <c r="W37" s="431"/>
      <c r="X37" s="431"/>
      <c r="Y37" s="431"/>
      <c r="Z37" s="432"/>
      <c r="AA37" s="284" t="s">
        <v>19</v>
      </c>
      <c r="AB37" s="285"/>
      <c r="AC37" s="434" t="s">
        <v>20</v>
      </c>
      <c r="AD37" s="435"/>
      <c r="AE37" s="435"/>
      <c r="AF37" s="436"/>
      <c r="AG37" s="284" t="s">
        <v>21</v>
      </c>
      <c r="AH37" s="285"/>
      <c r="AI37" s="434" t="s">
        <v>22</v>
      </c>
      <c r="AJ37" s="435"/>
      <c r="AK37" s="435"/>
      <c r="AL37" s="435"/>
      <c r="AM37" s="436"/>
      <c r="AN37" s="281" t="s">
        <v>26</v>
      </c>
      <c r="AO37" s="281"/>
      <c r="AP37" s="291" t="s">
        <v>23</v>
      </c>
      <c r="AQ37" s="292"/>
      <c r="AR37" s="292"/>
      <c r="AS37" s="292"/>
      <c r="AT37" s="292"/>
      <c r="AU37" s="292"/>
      <c r="AV37" s="292"/>
      <c r="AW37" s="293"/>
      <c r="AX37" s="281" t="s">
        <v>355</v>
      </c>
      <c r="AY37" s="281"/>
      <c r="AZ37" s="294" t="s">
        <v>592</v>
      </c>
      <c r="BA37" s="294"/>
      <c r="BB37" s="294"/>
      <c r="BC37" s="294"/>
      <c r="BD37" s="279" t="s">
        <v>24</v>
      </c>
      <c r="BE37" s="280"/>
      <c r="BF37" s="281" t="s">
        <v>356</v>
      </c>
      <c r="BG37" s="281"/>
      <c r="BH37" s="268" t="s">
        <v>25</v>
      </c>
      <c r="BI37" s="268"/>
      <c r="BJ37" s="268"/>
      <c r="BK37" s="268"/>
      <c r="BL37" s="281" t="s">
        <v>357</v>
      </c>
      <c r="BM37" s="281"/>
      <c r="BN37" s="268" t="s">
        <v>27</v>
      </c>
      <c r="BO37" s="268"/>
      <c r="BP37" s="268"/>
      <c r="BQ37" s="268"/>
      <c r="BR37" s="268"/>
    </row>
    <row r="38" spans="1:70" s="28" customFormat="1" ht="12" customHeight="1">
      <c r="A38" s="183"/>
      <c r="B38" s="183"/>
      <c r="C38" s="177">
        <v>1</v>
      </c>
      <c r="D38" s="177">
        <v>10</v>
      </c>
      <c r="E38" s="19"/>
      <c r="G38" s="256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67"/>
      <c r="AA38" s="269"/>
      <c r="AB38" s="270"/>
      <c r="AC38" s="270"/>
      <c r="AD38" s="270"/>
      <c r="AE38" s="270"/>
      <c r="AF38" s="271"/>
      <c r="AG38" s="272"/>
      <c r="AH38" s="273"/>
      <c r="AI38" s="274"/>
      <c r="AJ38" s="274"/>
      <c r="AK38" s="274"/>
      <c r="AL38" s="274"/>
      <c r="AM38" s="275"/>
      <c r="AN38" s="256"/>
      <c r="AO38" s="257"/>
      <c r="AP38" s="257"/>
      <c r="AQ38" s="257"/>
      <c r="AR38" s="257"/>
      <c r="AS38" s="257"/>
      <c r="AT38" s="257"/>
      <c r="AU38" s="257"/>
      <c r="AV38" s="257"/>
      <c r="AW38" s="267"/>
      <c r="AX38" s="282"/>
      <c r="AY38" s="282"/>
      <c r="AZ38" s="282"/>
      <c r="BA38" s="282"/>
      <c r="BB38" s="282"/>
      <c r="BC38" s="282"/>
      <c r="BD38" s="259"/>
      <c r="BE38" s="260"/>
      <c r="BF38" s="282"/>
      <c r="BG38" s="282"/>
      <c r="BH38" s="282"/>
      <c r="BI38" s="282"/>
      <c r="BJ38" s="282"/>
      <c r="BK38" s="282"/>
      <c r="BL38" s="272"/>
      <c r="BM38" s="273"/>
      <c r="BN38" s="274"/>
      <c r="BO38" s="274"/>
      <c r="BP38" s="274"/>
      <c r="BQ38" s="274"/>
      <c r="BR38" s="275"/>
    </row>
    <row r="39" spans="1:80" s="28" customFormat="1" ht="3.75" customHeight="1">
      <c r="A39" s="183"/>
      <c r="B39" s="183"/>
      <c r="C39" s="177"/>
      <c r="D39" s="177"/>
      <c r="E39" s="1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30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</row>
    <row r="40" spans="1:73" s="28" customFormat="1" ht="12" customHeight="1">
      <c r="A40" s="183"/>
      <c r="B40" s="183"/>
      <c r="C40" s="177"/>
      <c r="D40" s="178"/>
      <c r="E40" s="19"/>
      <c r="G40" s="288" t="s">
        <v>70</v>
      </c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  <c r="AE40" s="289"/>
      <c r="AF40" s="289"/>
      <c r="AG40" s="289"/>
      <c r="AH40" s="289"/>
      <c r="AI40" s="289"/>
      <c r="AJ40" s="289"/>
      <c r="AK40" s="289"/>
      <c r="AL40" s="289"/>
      <c r="AM40" s="289"/>
      <c r="AN40" s="289"/>
      <c r="AO40" s="289"/>
      <c r="AP40" s="289"/>
      <c r="AQ40" s="289"/>
      <c r="AR40" s="289"/>
      <c r="AS40" s="289"/>
      <c r="AT40" s="289"/>
      <c r="AU40" s="289"/>
      <c r="AV40" s="289"/>
      <c r="AW40" s="289"/>
      <c r="AX40" s="289"/>
      <c r="AY40" s="289"/>
      <c r="AZ40" s="289"/>
      <c r="BA40" s="289"/>
      <c r="BB40" s="289"/>
      <c r="BC40" s="289"/>
      <c r="BD40" s="289"/>
      <c r="BE40" s="289"/>
      <c r="BF40" s="289"/>
      <c r="BG40" s="289"/>
      <c r="BH40" s="289"/>
      <c r="BI40" s="289"/>
      <c r="BJ40" s="289"/>
      <c r="BK40" s="289"/>
      <c r="BL40" s="289"/>
      <c r="BM40" s="289"/>
      <c r="BN40" s="289"/>
      <c r="BO40" s="289"/>
      <c r="BP40" s="289"/>
      <c r="BQ40" s="289"/>
      <c r="BR40" s="290"/>
      <c r="BT40" s="90"/>
      <c r="BU40" s="56"/>
    </row>
    <row r="41" spans="1:74" s="28" customFormat="1" ht="12" customHeight="1">
      <c r="A41" s="183"/>
      <c r="B41" s="183"/>
      <c r="C41" s="177"/>
      <c r="D41" s="178"/>
      <c r="E41" s="19"/>
      <c r="G41" s="217" t="s">
        <v>358</v>
      </c>
      <c r="H41" s="218"/>
      <c r="I41" s="213" t="s">
        <v>313</v>
      </c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29"/>
      <c r="AP41" s="217" t="s">
        <v>359</v>
      </c>
      <c r="AQ41" s="218"/>
      <c r="AR41" s="276" t="s">
        <v>28</v>
      </c>
      <c r="AS41" s="277"/>
      <c r="AT41" s="277"/>
      <c r="AU41" s="277"/>
      <c r="AV41" s="277"/>
      <c r="AW41" s="277"/>
      <c r="AX41" s="277"/>
      <c r="AY41" s="277"/>
      <c r="AZ41" s="278"/>
      <c r="BA41" s="217" t="s">
        <v>361</v>
      </c>
      <c r="BB41" s="218"/>
      <c r="BC41" s="213" t="s">
        <v>30</v>
      </c>
      <c r="BD41" s="214"/>
      <c r="BE41" s="229"/>
      <c r="BF41" s="217" t="s">
        <v>360</v>
      </c>
      <c r="BG41" s="218"/>
      <c r="BH41" s="276" t="s">
        <v>29</v>
      </c>
      <c r="BI41" s="277"/>
      <c r="BJ41" s="277"/>
      <c r="BK41" s="277"/>
      <c r="BL41" s="277"/>
      <c r="BM41" s="277"/>
      <c r="BN41" s="277"/>
      <c r="BO41" s="277"/>
      <c r="BP41" s="277"/>
      <c r="BQ41" s="277"/>
      <c r="BR41" s="278"/>
      <c r="BU41" s="56"/>
      <c r="BV41" s="56"/>
    </row>
    <row r="42" spans="1:74" s="28" customFormat="1" ht="12" customHeight="1">
      <c r="A42" s="183"/>
      <c r="B42" s="183"/>
      <c r="C42" s="177">
        <f>C38+1</f>
        <v>2</v>
      </c>
      <c r="D42" s="178">
        <v>6</v>
      </c>
      <c r="E42" s="19"/>
      <c r="G42" s="295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296"/>
      <c r="AJ42" s="296"/>
      <c r="AK42" s="296"/>
      <c r="AL42" s="296"/>
      <c r="AM42" s="296"/>
      <c r="AN42" s="296"/>
      <c r="AO42" s="297"/>
      <c r="AP42" s="256"/>
      <c r="AQ42" s="257"/>
      <c r="AR42" s="257"/>
      <c r="AS42" s="257"/>
      <c r="AT42" s="257"/>
      <c r="AU42" s="257"/>
      <c r="AV42" s="257"/>
      <c r="AW42" s="257"/>
      <c r="AX42" s="257"/>
      <c r="AY42" s="257"/>
      <c r="AZ42" s="267"/>
      <c r="BA42" s="234"/>
      <c r="BB42" s="234"/>
      <c r="BC42" s="234"/>
      <c r="BD42" s="234"/>
      <c r="BE42" s="234"/>
      <c r="BF42" s="256"/>
      <c r="BG42" s="257"/>
      <c r="BH42" s="257"/>
      <c r="BI42" s="257"/>
      <c r="BJ42" s="257"/>
      <c r="BK42" s="257"/>
      <c r="BL42" s="257"/>
      <c r="BM42" s="257"/>
      <c r="BN42" s="257"/>
      <c r="BO42" s="257"/>
      <c r="BP42" s="257"/>
      <c r="BQ42" s="257"/>
      <c r="BR42" s="267"/>
      <c r="BU42" s="56"/>
      <c r="BV42" s="56"/>
    </row>
    <row r="43" spans="1:73" s="28" customFormat="1" ht="12" customHeight="1">
      <c r="A43" s="183"/>
      <c r="B43" s="183"/>
      <c r="C43" s="177"/>
      <c r="D43" s="178"/>
      <c r="E43" s="19"/>
      <c r="G43" s="217" t="s">
        <v>362</v>
      </c>
      <c r="H43" s="218"/>
      <c r="I43" s="213" t="s">
        <v>31</v>
      </c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29"/>
      <c r="AB43" s="262" t="s">
        <v>363</v>
      </c>
      <c r="AC43" s="263"/>
      <c r="AD43" s="264" t="s">
        <v>24</v>
      </c>
      <c r="AE43" s="265"/>
      <c r="AF43" s="266"/>
      <c r="AG43" s="217" t="s">
        <v>370</v>
      </c>
      <c r="AH43" s="218"/>
      <c r="AI43" s="213" t="s">
        <v>594</v>
      </c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  <c r="BI43" s="214"/>
      <c r="BJ43" s="214"/>
      <c r="BK43" s="214"/>
      <c r="BL43" s="214"/>
      <c r="BM43" s="214"/>
      <c r="BN43" s="214"/>
      <c r="BO43" s="214"/>
      <c r="BP43" s="214"/>
      <c r="BQ43" s="214"/>
      <c r="BR43" s="229"/>
      <c r="BS43" s="56"/>
      <c r="BT43" s="56"/>
      <c r="BU43" s="56"/>
    </row>
    <row r="44" spans="1:80" s="28" customFormat="1" ht="10.5" customHeight="1">
      <c r="A44" s="183">
        <v>0</v>
      </c>
      <c r="B44" s="183"/>
      <c r="C44" s="177"/>
      <c r="D44" s="178"/>
      <c r="E44" s="19"/>
      <c r="G44" s="256"/>
      <c r="H44" s="257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58"/>
      <c r="AB44" s="259"/>
      <c r="AC44" s="254"/>
      <c r="AD44" s="254"/>
      <c r="AE44" s="254"/>
      <c r="AF44" s="260"/>
      <c r="AG44" s="217" t="s">
        <v>371</v>
      </c>
      <c r="AH44" s="225"/>
      <c r="AI44" s="218"/>
      <c r="AJ44" s="226" t="s">
        <v>35</v>
      </c>
      <c r="AK44" s="227"/>
      <c r="AL44" s="227"/>
      <c r="AM44" s="228"/>
      <c r="AN44" s="217" t="s">
        <v>373</v>
      </c>
      <c r="AO44" s="225"/>
      <c r="AP44" s="218"/>
      <c r="AQ44" s="226" t="s">
        <v>36</v>
      </c>
      <c r="AR44" s="227"/>
      <c r="AS44" s="227"/>
      <c r="AT44" s="227"/>
      <c r="AU44" s="228"/>
      <c r="AV44" s="217" t="s">
        <v>374</v>
      </c>
      <c r="AW44" s="225"/>
      <c r="AX44" s="218"/>
      <c r="AY44" s="226" t="s">
        <v>595</v>
      </c>
      <c r="AZ44" s="227"/>
      <c r="BA44" s="227"/>
      <c r="BB44" s="227"/>
      <c r="BC44" s="227"/>
      <c r="BD44" s="227"/>
      <c r="BE44" s="228"/>
      <c r="BF44" s="231"/>
      <c r="BG44" s="232"/>
      <c r="BH44" s="232"/>
      <c r="BI44" s="232"/>
      <c r="BJ44" s="232"/>
      <c r="BK44" s="232"/>
      <c r="BL44" s="232"/>
      <c r="BM44" s="232"/>
      <c r="BN44" s="232"/>
      <c r="BO44" s="232"/>
      <c r="BP44" s="232"/>
      <c r="BQ44" s="232"/>
      <c r="BR44" s="233"/>
      <c r="BS44" s="56"/>
      <c r="BT44" s="56"/>
      <c r="BU44" s="56"/>
      <c r="BV44" s="56"/>
      <c r="BW44" s="9"/>
      <c r="BX44" s="9"/>
      <c r="BY44" s="9"/>
      <c r="BZ44" s="9"/>
      <c r="CA44" s="9"/>
      <c r="CB44" s="9"/>
    </row>
    <row r="45" spans="1:90" s="28" customFormat="1" ht="10.5" customHeight="1">
      <c r="A45" s="183"/>
      <c r="B45" s="183"/>
      <c r="C45" s="177"/>
      <c r="D45" s="178"/>
      <c r="E45" s="19"/>
      <c r="G45" s="217" t="s">
        <v>369</v>
      </c>
      <c r="H45" s="218"/>
      <c r="I45" s="213" t="s">
        <v>593</v>
      </c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5"/>
      <c r="AC45" s="215"/>
      <c r="AD45" s="215"/>
      <c r="AE45" s="215"/>
      <c r="AF45" s="216"/>
      <c r="AG45" s="217" t="s">
        <v>364</v>
      </c>
      <c r="AH45" s="218"/>
      <c r="AI45" s="213" t="s">
        <v>591</v>
      </c>
      <c r="AJ45" s="214"/>
      <c r="AK45" s="214"/>
      <c r="AL45" s="214"/>
      <c r="AM45" s="214"/>
      <c r="AN45" s="214"/>
      <c r="AO45" s="229"/>
      <c r="AP45" s="217" t="s">
        <v>365</v>
      </c>
      <c r="AQ45" s="218"/>
      <c r="AR45" s="213" t="s">
        <v>32</v>
      </c>
      <c r="AS45" s="214"/>
      <c r="AT45" s="214"/>
      <c r="AU45" s="214"/>
      <c r="AV45" s="214"/>
      <c r="AW45" s="229"/>
      <c r="AX45" s="217" t="s">
        <v>366</v>
      </c>
      <c r="AY45" s="218"/>
      <c r="AZ45" s="213" t="s">
        <v>33</v>
      </c>
      <c r="BA45" s="214"/>
      <c r="BB45" s="214"/>
      <c r="BC45" s="214"/>
      <c r="BD45" s="214"/>
      <c r="BE45" s="229"/>
      <c r="BF45" s="217" t="s">
        <v>367</v>
      </c>
      <c r="BG45" s="218"/>
      <c r="BH45" s="213" t="s">
        <v>34</v>
      </c>
      <c r="BI45" s="214"/>
      <c r="BJ45" s="214"/>
      <c r="BK45" s="214"/>
      <c r="BL45" s="214"/>
      <c r="BM45" s="229"/>
      <c r="BN45" s="217" t="s">
        <v>368</v>
      </c>
      <c r="BO45" s="218"/>
      <c r="BP45" s="213" t="s">
        <v>24</v>
      </c>
      <c r="BQ45" s="214"/>
      <c r="BR45" s="229"/>
      <c r="BS45" s="9"/>
      <c r="BT45" s="9"/>
      <c r="BU45" s="9"/>
      <c r="BV45" s="56"/>
      <c r="BW45" s="56"/>
      <c r="BX45" s="56"/>
      <c r="BY45" s="56"/>
      <c r="BZ45" s="92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</row>
    <row r="46" spans="1:90" s="28" customFormat="1" ht="10.5" customHeight="1">
      <c r="A46" s="183">
        <v>0</v>
      </c>
      <c r="B46" s="183"/>
      <c r="C46" s="177">
        <f>C42+1</f>
        <v>3</v>
      </c>
      <c r="D46" s="178">
        <v>-5</v>
      </c>
      <c r="E46" s="19"/>
      <c r="G46" s="217" t="s">
        <v>372</v>
      </c>
      <c r="H46" s="225"/>
      <c r="I46" s="218"/>
      <c r="J46" s="226" t="s">
        <v>38</v>
      </c>
      <c r="K46" s="227"/>
      <c r="L46" s="227"/>
      <c r="M46" s="227"/>
      <c r="N46" s="227"/>
      <c r="O46" s="228"/>
      <c r="P46" s="217" t="s">
        <v>375</v>
      </c>
      <c r="Q46" s="225"/>
      <c r="R46" s="218"/>
      <c r="S46" s="226" t="s">
        <v>39</v>
      </c>
      <c r="T46" s="227"/>
      <c r="U46" s="227"/>
      <c r="V46" s="227"/>
      <c r="W46" s="227"/>
      <c r="X46" s="228"/>
      <c r="Y46" s="217" t="s">
        <v>376</v>
      </c>
      <c r="Z46" s="225"/>
      <c r="AA46" s="218"/>
      <c r="AB46" s="226" t="s">
        <v>40</v>
      </c>
      <c r="AC46" s="227"/>
      <c r="AD46" s="227"/>
      <c r="AE46" s="227"/>
      <c r="AF46" s="228"/>
      <c r="AG46" s="230"/>
      <c r="AH46" s="230"/>
      <c r="AI46" s="230"/>
      <c r="AJ46" s="230"/>
      <c r="AK46" s="230"/>
      <c r="AL46" s="230"/>
      <c r="AM46" s="230"/>
      <c r="AN46" s="230"/>
      <c r="AO46" s="230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5"/>
      <c r="BN46" s="259"/>
      <c r="BO46" s="254"/>
      <c r="BP46" s="254"/>
      <c r="BQ46" s="254"/>
      <c r="BR46" s="260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</row>
    <row r="47" spans="1:82" s="28" customFormat="1" ht="3.75" customHeight="1">
      <c r="A47" s="183"/>
      <c r="B47" s="183"/>
      <c r="C47" s="27"/>
      <c r="D47" s="93"/>
      <c r="E47" s="19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</row>
    <row r="48" spans="1:71" ht="10.5" customHeight="1" thickBot="1">
      <c r="A48" s="184"/>
      <c r="B48" s="184"/>
      <c r="D48" s="113"/>
      <c r="E48" s="49"/>
      <c r="F48" s="50"/>
      <c r="G48" s="51" t="s">
        <v>382</v>
      </c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1"/>
    </row>
    <row r="49" spans="1:36" ht="3.75" customHeight="1">
      <c r="A49" s="184"/>
      <c r="B49" s="184"/>
      <c r="E49" s="31" t="s">
        <v>16</v>
      </c>
      <c r="F49" s="30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30"/>
    </row>
    <row r="50" spans="1:181" s="53" customFormat="1" ht="10.5" customHeight="1">
      <c r="A50" s="185"/>
      <c r="B50" s="186"/>
      <c r="C50" s="113"/>
      <c r="D50" s="113"/>
      <c r="G50" s="242" t="s">
        <v>71</v>
      </c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3"/>
      <c r="BJ50" s="243"/>
      <c r="BK50" s="243"/>
      <c r="BL50" s="243"/>
      <c r="BM50" s="243"/>
      <c r="BN50" s="243"/>
      <c r="BO50" s="243"/>
      <c r="BP50" s="243"/>
      <c r="BQ50" s="243"/>
      <c r="BR50" s="244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</row>
    <row r="51" spans="1:181" ht="10.5" customHeight="1">
      <c r="A51" s="184"/>
      <c r="B51" s="186"/>
      <c r="C51" s="113">
        <f>C46+1</f>
        <v>4</v>
      </c>
      <c r="D51" s="115">
        <v>-1</v>
      </c>
      <c r="E51" s="49"/>
      <c r="F51" s="119"/>
      <c r="G51" s="261" t="s">
        <v>377</v>
      </c>
      <c r="H51" s="261"/>
      <c r="I51" s="249" t="s">
        <v>72</v>
      </c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0"/>
      <c r="AK51" s="250"/>
      <c r="AL51" s="250"/>
      <c r="AM51" s="250"/>
      <c r="AN51" s="250"/>
      <c r="AO51" s="250"/>
      <c r="AP51" s="250"/>
      <c r="AQ51" s="250"/>
      <c r="AR51" s="250"/>
      <c r="AS51" s="250"/>
      <c r="AT51" s="250"/>
      <c r="AU51" s="250"/>
      <c r="AV51" s="250"/>
      <c r="AW51" s="250"/>
      <c r="AX51" s="250"/>
      <c r="AY51" s="250"/>
      <c r="AZ51" s="250"/>
      <c r="BA51" s="250"/>
      <c r="BB51" s="250"/>
      <c r="BC51" s="250"/>
      <c r="BD51" s="250"/>
      <c r="BE51" s="250"/>
      <c r="BF51" s="250"/>
      <c r="BG51" s="250"/>
      <c r="BH51" s="250"/>
      <c r="BI51" s="250"/>
      <c r="BJ51" s="250"/>
      <c r="BK51" s="250"/>
      <c r="BL51" s="251"/>
      <c r="BM51" s="253"/>
      <c r="BN51" s="254"/>
      <c r="BO51" s="254"/>
      <c r="BP51" s="254"/>
      <c r="BQ51" s="254"/>
      <c r="BR51" s="255"/>
      <c r="BU51" s="45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</row>
    <row r="52" spans="1:181" s="119" customFormat="1" ht="3.75" customHeight="1">
      <c r="A52" s="184"/>
      <c r="B52" s="186"/>
      <c r="C52" s="115"/>
      <c r="D52" s="116"/>
      <c r="E52" s="31"/>
      <c r="F52" s="30"/>
      <c r="G52" s="54"/>
      <c r="H52" s="54"/>
      <c r="I52" s="54"/>
      <c r="J52" s="57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30"/>
      <c r="BU52" s="45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</row>
    <row r="53" spans="1:244" s="53" customFormat="1" ht="10.5" customHeight="1">
      <c r="A53" s="185"/>
      <c r="B53" s="187"/>
      <c r="C53" s="113"/>
      <c r="D53" s="48"/>
      <c r="G53" s="242" t="s">
        <v>542</v>
      </c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3"/>
      <c r="BJ53" s="243"/>
      <c r="BK53" s="243"/>
      <c r="BL53" s="243"/>
      <c r="BM53" s="243"/>
      <c r="BN53" s="243"/>
      <c r="BO53" s="243"/>
      <c r="BP53" s="243"/>
      <c r="BQ53" s="243"/>
      <c r="BR53" s="244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119"/>
      <c r="GA53" s="119"/>
      <c r="GB53" s="119"/>
      <c r="GC53" s="119"/>
      <c r="GD53" s="119"/>
      <c r="GE53" s="119"/>
      <c r="GF53" s="119"/>
      <c r="GG53" s="119"/>
      <c r="GH53" s="119"/>
      <c r="GI53" s="119"/>
      <c r="GJ53" s="119"/>
      <c r="GK53" s="119"/>
      <c r="GL53" s="119"/>
      <c r="GM53" s="119"/>
      <c r="GN53" s="119"/>
      <c r="GO53" s="119"/>
      <c r="GP53" s="119"/>
      <c r="GQ53" s="119"/>
      <c r="GR53" s="119"/>
      <c r="GS53" s="119"/>
      <c r="GT53" s="119"/>
      <c r="GU53" s="119"/>
      <c r="GV53" s="119"/>
      <c r="GW53" s="119"/>
      <c r="GX53" s="119"/>
      <c r="GY53" s="119"/>
      <c r="GZ53" s="119"/>
      <c r="HA53" s="119"/>
      <c r="HB53" s="119"/>
      <c r="HC53" s="119"/>
      <c r="HD53" s="119"/>
      <c r="HE53" s="119"/>
      <c r="HF53" s="119"/>
      <c r="HG53" s="119"/>
      <c r="HH53" s="119"/>
      <c r="HI53" s="119"/>
      <c r="HJ53" s="119"/>
      <c r="HK53" s="119"/>
      <c r="HL53" s="119"/>
      <c r="HM53" s="119"/>
      <c r="HN53" s="119"/>
      <c r="HO53" s="119"/>
      <c r="HP53" s="119"/>
      <c r="HQ53" s="119"/>
      <c r="HR53" s="119"/>
      <c r="HS53" s="119"/>
      <c r="HT53" s="119"/>
      <c r="HU53" s="119"/>
      <c r="HV53" s="119"/>
      <c r="HW53" s="119"/>
      <c r="HX53" s="119"/>
      <c r="HY53" s="119"/>
      <c r="HZ53" s="119"/>
      <c r="IA53" s="119"/>
      <c r="IB53" s="119"/>
      <c r="IC53" s="119"/>
      <c r="ID53" s="119"/>
      <c r="IE53" s="119"/>
      <c r="IF53" s="119"/>
      <c r="IG53" s="119"/>
      <c r="IH53" s="119"/>
      <c r="II53" s="119"/>
      <c r="IJ53" s="119"/>
    </row>
    <row r="54" spans="1:244" ht="10.5" customHeight="1">
      <c r="A54" s="184"/>
      <c r="B54" s="187"/>
      <c r="C54" s="113">
        <f>C51+1</f>
        <v>5</v>
      </c>
      <c r="D54" s="116">
        <v>8</v>
      </c>
      <c r="E54" s="49"/>
      <c r="F54" s="119"/>
      <c r="G54" s="261" t="s">
        <v>378</v>
      </c>
      <c r="H54" s="261"/>
      <c r="I54" s="249" t="s">
        <v>74</v>
      </c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1"/>
      <c r="AB54" s="487"/>
      <c r="AC54" s="488"/>
      <c r="AD54" s="489"/>
      <c r="AE54" s="245" t="s">
        <v>75</v>
      </c>
      <c r="AF54" s="245"/>
      <c r="AG54" s="245"/>
      <c r="AH54" s="245"/>
      <c r="AI54" s="245"/>
      <c r="AJ54" s="245"/>
      <c r="AK54" s="245"/>
      <c r="AL54" s="245"/>
      <c r="AM54" s="120" t="s">
        <v>53</v>
      </c>
      <c r="AN54" s="492"/>
      <c r="AO54" s="492"/>
      <c r="AP54" s="492"/>
      <c r="AQ54" s="492"/>
      <c r="AR54" s="492"/>
      <c r="AS54" s="492"/>
      <c r="AT54" s="492"/>
      <c r="AU54" s="245" t="s">
        <v>76</v>
      </c>
      <c r="AV54" s="245"/>
      <c r="AW54" s="245"/>
      <c r="AX54" s="245"/>
      <c r="AY54" s="245"/>
      <c r="AZ54" s="245"/>
      <c r="BA54" s="491"/>
      <c r="BB54" s="491"/>
      <c r="BC54" s="491"/>
      <c r="BD54" s="491"/>
      <c r="BE54" s="120" t="s">
        <v>54</v>
      </c>
      <c r="BF54" s="245" t="s">
        <v>77</v>
      </c>
      <c r="BG54" s="245"/>
      <c r="BH54" s="245"/>
      <c r="BI54" s="245"/>
      <c r="BJ54" s="245"/>
      <c r="BK54" s="245"/>
      <c r="BL54" s="245"/>
      <c r="BM54" s="490">
        <f>INT(100*ROUND(AN54/(BA54+0.0000001),4))/100</f>
        <v>0</v>
      </c>
      <c r="BN54" s="490"/>
      <c r="BO54" s="490"/>
      <c r="BP54" s="490"/>
      <c r="BQ54" s="490"/>
      <c r="BR54" s="59" t="s">
        <v>55</v>
      </c>
      <c r="BU54" s="11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119"/>
      <c r="GA54" s="119"/>
      <c r="GB54" s="119"/>
      <c r="GC54" s="119"/>
      <c r="GD54" s="119"/>
      <c r="GE54" s="119"/>
      <c r="GF54" s="119"/>
      <c r="GG54" s="119"/>
      <c r="GH54" s="119"/>
      <c r="GI54" s="119"/>
      <c r="GJ54" s="119"/>
      <c r="GK54" s="119"/>
      <c r="GL54" s="119"/>
      <c r="GM54" s="119"/>
      <c r="GN54" s="119"/>
      <c r="GO54" s="119"/>
      <c r="GP54" s="119"/>
      <c r="GQ54" s="119"/>
      <c r="GR54" s="119"/>
      <c r="GS54" s="119"/>
      <c r="GT54" s="119"/>
      <c r="GU54" s="119"/>
      <c r="GV54" s="119"/>
      <c r="GW54" s="119"/>
      <c r="GX54" s="119"/>
      <c r="GY54" s="119"/>
      <c r="GZ54" s="119"/>
      <c r="HA54" s="119"/>
      <c r="HB54" s="119"/>
      <c r="HC54" s="119"/>
      <c r="HD54" s="119"/>
      <c r="HE54" s="119"/>
      <c r="HF54" s="119"/>
      <c r="HG54" s="119"/>
      <c r="HH54" s="119"/>
      <c r="HI54" s="119"/>
      <c r="HJ54" s="119"/>
      <c r="HK54" s="119"/>
      <c r="HL54" s="119"/>
      <c r="HM54" s="119"/>
      <c r="HN54" s="119"/>
      <c r="HO54" s="119"/>
      <c r="HP54" s="119"/>
      <c r="HQ54" s="119"/>
      <c r="HR54" s="119"/>
      <c r="HS54" s="119"/>
      <c r="HT54" s="119"/>
      <c r="HU54" s="119"/>
      <c r="HV54" s="119"/>
      <c r="HW54" s="119"/>
      <c r="HX54" s="119"/>
      <c r="HY54" s="119"/>
      <c r="HZ54" s="119"/>
      <c r="IA54" s="119"/>
      <c r="IB54" s="119"/>
      <c r="IC54" s="119"/>
      <c r="ID54" s="119"/>
      <c r="IE54" s="119"/>
      <c r="IF54" s="119"/>
      <c r="IG54" s="119"/>
      <c r="IH54" s="119"/>
      <c r="II54" s="119"/>
      <c r="IJ54" s="119"/>
    </row>
    <row r="55" spans="1:181" s="119" customFormat="1" ht="3.75" customHeight="1">
      <c r="A55" s="184"/>
      <c r="B55" s="184"/>
      <c r="C55" s="115"/>
      <c r="D55" s="116"/>
      <c r="E55" s="31"/>
      <c r="F55" s="30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</row>
    <row r="56" spans="1:218" s="144" customFormat="1" ht="10.5" customHeight="1">
      <c r="A56" s="188"/>
      <c r="B56" s="189"/>
      <c r="C56" s="139"/>
      <c r="D56" s="146"/>
      <c r="G56" s="242" t="s">
        <v>73</v>
      </c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3"/>
      <c r="AL56" s="243"/>
      <c r="AM56" s="244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5"/>
      <c r="BX56" s="145"/>
      <c r="BY56" s="145"/>
      <c r="BZ56" s="145"/>
      <c r="CA56" s="145"/>
      <c r="CB56" s="145"/>
      <c r="CC56" s="145"/>
      <c r="CD56" s="145"/>
      <c r="CE56" s="145"/>
      <c r="CF56" s="145"/>
      <c r="CG56" s="145"/>
      <c r="CH56" s="145"/>
      <c r="CI56" s="145"/>
      <c r="CJ56" s="145"/>
      <c r="CK56" s="145"/>
      <c r="CL56" s="145"/>
      <c r="CM56" s="145"/>
      <c r="CN56" s="145"/>
      <c r="CO56" s="145"/>
      <c r="CP56" s="145"/>
      <c r="CQ56" s="145"/>
      <c r="CR56" s="145"/>
      <c r="CS56" s="145"/>
      <c r="CT56" s="145"/>
      <c r="CU56" s="145"/>
      <c r="CV56" s="145"/>
      <c r="CW56" s="145"/>
      <c r="CX56" s="145"/>
      <c r="CY56" s="145"/>
      <c r="CZ56" s="145"/>
      <c r="DA56" s="145"/>
      <c r="DB56" s="145"/>
      <c r="DC56" s="145"/>
      <c r="DD56" s="145"/>
      <c r="DE56" s="145"/>
      <c r="DF56" s="145"/>
      <c r="DG56" s="145"/>
      <c r="DH56" s="145"/>
      <c r="DI56" s="145"/>
      <c r="DJ56" s="145"/>
      <c r="DK56" s="145"/>
      <c r="DL56" s="145"/>
      <c r="DM56" s="145"/>
      <c r="DN56" s="145"/>
      <c r="DO56" s="145"/>
      <c r="DP56" s="145"/>
      <c r="DQ56" s="145"/>
      <c r="DR56" s="145"/>
      <c r="DS56" s="145"/>
      <c r="DT56" s="145"/>
      <c r="DU56" s="145"/>
      <c r="DV56" s="145"/>
      <c r="DW56" s="145"/>
      <c r="DX56" s="145"/>
      <c r="DY56" s="145"/>
      <c r="DZ56" s="145"/>
      <c r="EA56" s="145"/>
      <c r="EB56" s="145"/>
      <c r="EC56" s="145"/>
      <c r="ED56" s="145"/>
      <c r="EE56" s="145"/>
      <c r="EF56" s="145"/>
      <c r="EG56" s="145"/>
      <c r="EH56" s="145"/>
      <c r="EI56" s="145"/>
      <c r="EJ56" s="145"/>
      <c r="EK56" s="145"/>
      <c r="EL56" s="145"/>
      <c r="EM56" s="145"/>
      <c r="EN56" s="145"/>
      <c r="EO56" s="145"/>
      <c r="EP56" s="145"/>
      <c r="EQ56" s="145"/>
      <c r="ER56" s="145"/>
      <c r="ES56" s="145"/>
      <c r="ET56" s="145"/>
      <c r="EU56" s="143"/>
      <c r="EV56" s="143"/>
      <c r="EW56" s="143"/>
      <c r="EX56" s="143"/>
      <c r="EY56" s="143"/>
      <c r="EZ56" s="143"/>
      <c r="FA56" s="143"/>
      <c r="FB56" s="143"/>
      <c r="FC56" s="143"/>
      <c r="FD56" s="143"/>
      <c r="FE56" s="143"/>
      <c r="FF56" s="143"/>
      <c r="FG56" s="143"/>
      <c r="FH56" s="143"/>
      <c r="FI56" s="143"/>
      <c r="FJ56" s="143"/>
      <c r="FK56" s="143"/>
      <c r="FL56" s="143"/>
      <c r="FM56" s="143"/>
      <c r="FN56" s="143"/>
      <c r="FO56" s="143"/>
      <c r="FP56" s="143"/>
      <c r="FQ56" s="143"/>
      <c r="FR56" s="143"/>
      <c r="FS56" s="143"/>
      <c r="FT56" s="143"/>
      <c r="FU56" s="143"/>
      <c r="FV56" s="143"/>
      <c r="FW56" s="143"/>
      <c r="FX56" s="143"/>
      <c r="FY56" s="143"/>
      <c r="FZ56" s="143"/>
      <c r="GA56" s="143"/>
      <c r="GB56" s="143"/>
      <c r="GC56" s="143"/>
      <c r="GD56" s="143"/>
      <c r="GE56" s="143"/>
      <c r="GF56" s="143"/>
      <c r="GG56" s="143"/>
      <c r="GH56" s="143"/>
      <c r="GI56" s="143"/>
      <c r="GJ56" s="143"/>
      <c r="GK56" s="143"/>
      <c r="GL56" s="143"/>
      <c r="GM56" s="143"/>
      <c r="GN56" s="143"/>
      <c r="GO56" s="143"/>
      <c r="GP56" s="143"/>
      <c r="GQ56" s="143"/>
      <c r="GR56" s="143"/>
      <c r="GS56" s="143"/>
      <c r="GT56" s="143"/>
      <c r="GU56" s="143"/>
      <c r="GV56" s="143"/>
      <c r="GW56" s="143"/>
      <c r="GX56" s="143"/>
      <c r="GY56" s="143"/>
      <c r="GZ56" s="143"/>
      <c r="HA56" s="143"/>
      <c r="HB56" s="143"/>
      <c r="HC56" s="143"/>
      <c r="HD56" s="143"/>
      <c r="HE56" s="143"/>
      <c r="HF56" s="143"/>
      <c r="HG56" s="143"/>
      <c r="HH56" s="143"/>
      <c r="HI56" s="143"/>
      <c r="HJ56" s="143"/>
    </row>
    <row r="57" spans="1:181" s="119" customFormat="1" ht="10.5" customHeight="1">
      <c r="A57" s="184"/>
      <c r="B57" s="184"/>
      <c r="C57" s="113"/>
      <c r="D57" s="115"/>
      <c r="E57" s="49"/>
      <c r="F57" s="30"/>
      <c r="G57" s="501" t="s">
        <v>379</v>
      </c>
      <c r="H57" s="501"/>
      <c r="I57" s="502" t="s">
        <v>78</v>
      </c>
      <c r="J57" s="502"/>
      <c r="K57" s="502"/>
      <c r="L57" s="502"/>
      <c r="M57" s="502"/>
      <c r="N57" s="502"/>
      <c r="O57" s="502"/>
      <c r="P57" s="502"/>
      <c r="Q57" s="502"/>
      <c r="R57" s="502"/>
      <c r="S57" s="502"/>
      <c r="T57" s="502"/>
      <c r="U57" s="502"/>
      <c r="V57" s="425" t="s">
        <v>79</v>
      </c>
      <c r="W57" s="425"/>
      <c r="X57" s="425"/>
      <c r="Y57" s="425"/>
      <c r="Z57" s="425"/>
      <c r="AA57" s="425"/>
      <c r="AH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</row>
    <row r="58" spans="1:181" s="119" customFormat="1" ht="10.5" customHeight="1">
      <c r="A58" s="184"/>
      <c r="B58" s="184"/>
      <c r="C58" s="115">
        <f>C54+1</f>
        <v>6</v>
      </c>
      <c r="D58" s="116">
        <v>3</v>
      </c>
      <c r="E58" s="31"/>
      <c r="F58" s="30"/>
      <c r="G58" s="246" t="s">
        <v>380</v>
      </c>
      <c r="H58" s="246"/>
      <c r="I58" s="246"/>
      <c r="J58" s="252" t="s">
        <v>330</v>
      </c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3"/>
      <c r="W58" s="254"/>
      <c r="X58" s="254"/>
      <c r="Y58" s="254"/>
      <c r="Z58" s="254"/>
      <c r="AA58" s="255"/>
      <c r="AB58" s="126" t="s">
        <v>383</v>
      </c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</row>
    <row r="59" spans="1:181" s="119" customFormat="1" ht="10.5" customHeight="1">
      <c r="A59" s="190"/>
      <c r="B59" s="184"/>
      <c r="C59" s="115">
        <f>C58+1</f>
        <v>7</v>
      </c>
      <c r="D59" s="116">
        <v>5</v>
      </c>
      <c r="G59" s="246" t="s">
        <v>381</v>
      </c>
      <c r="H59" s="246"/>
      <c r="I59" s="246"/>
      <c r="J59" s="249" t="s">
        <v>80</v>
      </c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251"/>
      <c r="V59" s="239"/>
      <c r="W59" s="240"/>
      <c r="X59" s="240"/>
      <c r="Y59" s="240"/>
      <c r="Z59" s="240"/>
      <c r="AA59" s="241"/>
      <c r="AB59" s="245" t="s">
        <v>81</v>
      </c>
      <c r="AC59" s="245"/>
      <c r="AD59" s="245"/>
      <c r="AE59" s="245"/>
      <c r="AF59" s="245"/>
      <c r="AG59" s="245"/>
      <c r="AH59" s="236"/>
      <c r="AI59" s="237"/>
      <c r="AJ59" s="237"/>
      <c r="AK59" s="237"/>
      <c r="AL59" s="237"/>
      <c r="AM59" s="238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</row>
    <row r="60" spans="1:181" s="119" customFormat="1" ht="7.5" customHeight="1">
      <c r="A60" s="184"/>
      <c r="B60" s="184"/>
      <c r="C60" s="113"/>
      <c r="D60" s="115"/>
      <c r="E60" s="49"/>
      <c r="F60" s="30"/>
      <c r="G60" s="121"/>
      <c r="H60" s="122"/>
      <c r="I60" s="122"/>
      <c r="J60" s="123" t="s">
        <v>82</v>
      </c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5"/>
      <c r="AG60" s="125"/>
      <c r="AH60" s="125"/>
      <c r="AI60" s="125"/>
      <c r="AJ60" s="125"/>
      <c r="AK60" s="125"/>
      <c r="BV60" s="102"/>
      <c r="BW60" s="103"/>
      <c r="BX60" s="103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6"/>
      <c r="DX60" s="106"/>
      <c r="DY60" s="106"/>
      <c r="DZ60" s="106"/>
      <c r="EA60" s="106"/>
      <c r="EB60" s="10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</row>
    <row r="61" spans="1:181" s="119" customFormat="1" ht="3.75" customHeight="1">
      <c r="A61" s="184"/>
      <c r="B61" s="184"/>
      <c r="C61" s="113"/>
      <c r="D61" s="115"/>
      <c r="E61" s="49"/>
      <c r="F61" s="30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30"/>
      <c r="BV61" s="29"/>
      <c r="BW61" s="29"/>
      <c r="BX61" s="2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30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</row>
    <row r="62" spans="1:170" s="143" customFormat="1" ht="3.75" customHeight="1">
      <c r="A62" s="191"/>
      <c r="B62" s="191"/>
      <c r="C62" s="140"/>
      <c r="D62" s="140"/>
      <c r="E62" s="141"/>
      <c r="F62" s="142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2"/>
      <c r="AK62" s="153"/>
      <c r="AL62" s="153"/>
      <c r="AM62" s="153"/>
      <c r="AN62" s="153"/>
      <c r="AO62" s="153"/>
      <c r="AP62" s="153"/>
      <c r="AQ62" s="150"/>
      <c r="AR62" s="150"/>
      <c r="AS62" s="150"/>
      <c r="AT62" s="150"/>
      <c r="AU62" s="150"/>
      <c r="AV62" s="150"/>
      <c r="BO62" s="145"/>
      <c r="BP62" s="145"/>
      <c r="BQ62" s="145"/>
      <c r="BR62" s="145"/>
      <c r="BS62" s="145"/>
      <c r="BT62" s="145"/>
      <c r="BU62" s="145"/>
      <c r="BV62" s="145"/>
      <c r="BW62" s="145"/>
      <c r="BX62" s="145"/>
      <c r="BY62" s="145"/>
      <c r="BZ62" s="145"/>
      <c r="CA62" s="145"/>
      <c r="CB62" s="145"/>
      <c r="CC62" s="145"/>
      <c r="CD62" s="145"/>
      <c r="CE62" s="145"/>
      <c r="CF62" s="145"/>
      <c r="CG62" s="145"/>
      <c r="CH62" s="145"/>
      <c r="CI62" s="145"/>
      <c r="CJ62" s="145"/>
      <c r="CK62" s="145"/>
      <c r="CL62" s="145"/>
      <c r="CM62" s="145"/>
      <c r="EV62" s="145"/>
      <c r="EW62" s="145"/>
      <c r="EX62" s="145"/>
      <c r="EY62" s="145"/>
      <c r="EZ62" s="145"/>
      <c r="FA62" s="145"/>
      <c r="FB62" s="145"/>
      <c r="FC62" s="145"/>
      <c r="FD62" s="145"/>
      <c r="FE62" s="145"/>
      <c r="FF62" s="145"/>
      <c r="FG62" s="145"/>
      <c r="FH62" s="145"/>
      <c r="FI62" s="145"/>
      <c r="FJ62" s="145"/>
      <c r="FK62" s="145"/>
      <c r="FL62" s="145"/>
      <c r="FM62" s="145"/>
      <c r="FN62" s="145"/>
    </row>
    <row r="63" spans="1:181" s="119" customFormat="1" ht="10.5" customHeight="1">
      <c r="A63" s="184"/>
      <c r="B63" s="184"/>
      <c r="C63" s="115"/>
      <c r="D63" s="115"/>
      <c r="E63" s="49"/>
      <c r="F63" s="30"/>
      <c r="G63" s="247" t="s">
        <v>2</v>
      </c>
      <c r="H63" s="247"/>
      <c r="I63" s="222" t="s">
        <v>87</v>
      </c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  <c r="AA63" s="223"/>
      <c r="AB63" s="223"/>
      <c r="AC63" s="223"/>
      <c r="AD63" s="223"/>
      <c r="AE63" s="223"/>
      <c r="AF63" s="223"/>
      <c r="AG63" s="223"/>
      <c r="AH63" s="223"/>
      <c r="AI63" s="223"/>
      <c r="AJ63" s="223"/>
      <c r="AK63" s="223"/>
      <c r="AL63" s="223"/>
      <c r="AM63" s="223"/>
      <c r="AN63" s="223"/>
      <c r="AO63" s="223"/>
      <c r="AP63" s="223"/>
      <c r="AQ63" s="223"/>
      <c r="AR63" s="223"/>
      <c r="AS63" s="223"/>
      <c r="AT63" s="223"/>
      <c r="AU63" s="223"/>
      <c r="AV63" s="223"/>
      <c r="AW63" s="223"/>
      <c r="AX63" s="223"/>
      <c r="AY63" s="223"/>
      <c r="AZ63" s="223"/>
      <c r="BA63" s="223"/>
      <c r="BB63" s="223"/>
      <c r="BC63" s="223"/>
      <c r="BD63" s="223"/>
      <c r="BE63" s="223"/>
      <c r="BF63" s="223"/>
      <c r="BG63" s="223"/>
      <c r="BH63" s="223"/>
      <c r="BI63" s="223"/>
      <c r="BJ63" s="223"/>
      <c r="BK63" s="223"/>
      <c r="BL63" s="223"/>
      <c r="BM63" s="223"/>
      <c r="BN63" s="223"/>
      <c r="BO63" s="223"/>
      <c r="BP63" s="223"/>
      <c r="BQ63" s="223"/>
      <c r="BR63" s="224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</row>
    <row r="64" spans="1:181" s="143" customFormat="1" ht="10.5" customHeight="1">
      <c r="A64" s="191"/>
      <c r="B64" s="191"/>
      <c r="C64" s="408"/>
      <c r="D64" s="409"/>
      <c r="E64" s="141"/>
      <c r="F64" s="142"/>
      <c r="G64" s="246" t="s">
        <v>543</v>
      </c>
      <c r="H64" s="246"/>
      <c r="I64" s="246"/>
      <c r="J64" s="248" t="s">
        <v>67</v>
      </c>
      <c r="K64" s="248"/>
      <c r="L64" s="248"/>
      <c r="M64" s="248"/>
      <c r="N64" s="248"/>
      <c r="O64" s="248"/>
      <c r="P64" s="248"/>
      <c r="Q64" s="248"/>
      <c r="R64" s="248"/>
      <c r="S64" s="248"/>
      <c r="T64" s="248"/>
      <c r="U64" s="248"/>
      <c r="V64" s="248"/>
      <c r="W64" s="248"/>
      <c r="X64" s="248"/>
      <c r="Y64" s="248"/>
      <c r="Z64" s="248"/>
      <c r="AA64" s="248"/>
      <c r="AB64" s="248"/>
      <c r="AC64" s="248"/>
      <c r="AD64" s="248"/>
      <c r="AE64" s="248"/>
      <c r="AF64" s="248"/>
      <c r="AG64" s="248"/>
      <c r="AH64" s="248"/>
      <c r="AI64" s="248"/>
      <c r="AJ64" s="248"/>
      <c r="AK64" s="248"/>
      <c r="AL64" s="248"/>
      <c r="AM64" s="248"/>
      <c r="AN64" s="248"/>
      <c r="AO64" s="248"/>
      <c r="AP64" s="248"/>
      <c r="AQ64" s="248"/>
      <c r="AR64" s="248"/>
      <c r="AS64" s="248"/>
      <c r="AT64" s="248"/>
      <c r="AU64" s="248"/>
      <c r="AV64" s="248"/>
      <c r="AW64" s="248"/>
      <c r="AX64" s="248"/>
      <c r="AY64" s="248"/>
      <c r="AZ64" s="248"/>
      <c r="BA64" s="248"/>
      <c r="BB64" s="248"/>
      <c r="BC64" s="248"/>
      <c r="BD64" s="248"/>
      <c r="BE64" s="248"/>
      <c r="BF64" s="248"/>
      <c r="BG64" s="248"/>
      <c r="BH64" s="248"/>
      <c r="BI64" s="248"/>
      <c r="BJ64" s="248"/>
      <c r="BK64" s="248"/>
      <c r="BL64" s="248"/>
      <c r="BM64" s="239"/>
      <c r="BN64" s="240"/>
      <c r="BO64" s="240"/>
      <c r="BP64" s="240"/>
      <c r="BQ64" s="240"/>
      <c r="BR64" s="241"/>
      <c r="BV64" s="145"/>
      <c r="BW64" s="145"/>
      <c r="BX64" s="145"/>
      <c r="BY64" s="145"/>
      <c r="BZ64" s="145"/>
      <c r="CA64" s="145"/>
      <c r="CB64" s="145"/>
      <c r="CC64" s="145"/>
      <c r="CD64" s="145"/>
      <c r="CE64" s="145"/>
      <c r="CF64" s="145"/>
      <c r="CG64" s="145"/>
      <c r="CH64" s="145"/>
      <c r="CI64" s="145"/>
      <c r="CJ64" s="145"/>
      <c r="CK64" s="145"/>
      <c r="CL64" s="145"/>
      <c r="CM64" s="145"/>
      <c r="CN64" s="145"/>
      <c r="CO64" s="145"/>
      <c r="CP64" s="145"/>
      <c r="CQ64" s="145"/>
      <c r="CR64" s="145"/>
      <c r="CS64" s="145"/>
      <c r="CT64" s="145"/>
      <c r="CU64" s="145"/>
      <c r="CV64" s="145"/>
      <c r="CW64" s="145"/>
      <c r="CX64" s="145"/>
      <c r="CY64" s="145"/>
      <c r="CZ64" s="145"/>
      <c r="DA64" s="145"/>
      <c r="DB64" s="145"/>
      <c r="DC64" s="145"/>
      <c r="DD64" s="145"/>
      <c r="DE64" s="145"/>
      <c r="DF64" s="145"/>
      <c r="DG64" s="145"/>
      <c r="DH64" s="145"/>
      <c r="DI64" s="145"/>
      <c r="DJ64" s="145"/>
      <c r="DK64" s="145"/>
      <c r="DL64" s="145"/>
      <c r="DM64" s="145"/>
      <c r="DN64" s="145"/>
      <c r="DO64" s="145"/>
      <c r="DP64" s="145"/>
      <c r="DQ64" s="145"/>
      <c r="DR64" s="145"/>
      <c r="DS64" s="145"/>
      <c r="DT64" s="145"/>
      <c r="DU64" s="145"/>
      <c r="DV64" s="145"/>
      <c r="DW64" s="145"/>
      <c r="DX64" s="145"/>
      <c r="DY64" s="145"/>
      <c r="DZ64" s="145"/>
      <c r="EA64" s="145"/>
      <c r="EB64" s="145"/>
      <c r="EC64" s="145"/>
      <c r="ED64" s="145"/>
      <c r="EE64" s="145"/>
      <c r="EF64" s="145"/>
      <c r="EG64" s="145"/>
      <c r="EH64" s="145"/>
      <c r="EI64" s="145"/>
      <c r="EJ64" s="145"/>
      <c r="EK64" s="145"/>
      <c r="EL64" s="145"/>
      <c r="EM64" s="145"/>
      <c r="EN64" s="145"/>
      <c r="EO64" s="145"/>
      <c r="EP64" s="145"/>
      <c r="EQ64" s="145"/>
      <c r="ER64" s="145"/>
      <c r="ES64" s="145"/>
      <c r="ET64" s="145"/>
      <c r="EU64" s="145"/>
      <c r="EV64" s="145"/>
      <c r="EW64" s="145"/>
      <c r="EX64" s="145"/>
      <c r="EY64" s="145"/>
      <c r="EZ64" s="145"/>
      <c r="FA64" s="145"/>
      <c r="FB64" s="145"/>
      <c r="FC64" s="145"/>
      <c r="FD64" s="145"/>
      <c r="FE64" s="145"/>
      <c r="FF64" s="145"/>
      <c r="FG64" s="145"/>
      <c r="FH64" s="145"/>
      <c r="FI64" s="145"/>
      <c r="FJ64" s="145"/>
      <c r="FK64" s="145"/>
      <c r="FL64" s="145"/>
      <c r="FM64" s="145"/>
      <c r="FN64" s="145"/>
      <c r="FO64" s="145"/>
      <c r="FP64" s="145"/>
      <c r="FQ64" s="145"/>
      <c r="FR64" s="145"/>
      <c r="FS64" s="145"/>
      <c r="FT64" s="145"/>
      <c r="FU64" s="145"/>
      <c r="FV64" s="145"/>
      <c r="FW64" s="145"/>
      <c r="FX64" s="145"/>
      <c r="FY64" s="145"/>
    </row>
    <row r="65" spans="1:181" s="143" customFormat="1" ht="10.5" customHeight="1">
      <c r="A65" s="191"/>
      <c r="B65" s="191"/>
      <c r="C65" s="408"/>
      <c r="D65" s="409"/>
      <c r="E65" s="141"/>
      <c r="F65" s="142"/>
      <c r="G65" s="246" t="s">
        <v>544</v>
      </c>
      <c r="H65" s="246"/>
      <c r="I65" s="246"/>
      <c r="J65" s="410" t="s">
        <v>384</v>
      </c>
      <c r="K65" s="410"/>
      <c r="L65" s="410"/>
      <c r="M65" s="410"/>
      <c r="N65" s="410"/>
      <c r="O65" s="410"/>
      <c r="P65" s="410"/>
      <c r="Q65" s="410"/>
      <c r="R65" s="410"/>
      <c r="S65" s="410"/>
      <c r="T65" s="410"/>
      <c r="U65" s="410"/>
      <c r="V65" s="410"/>
      <c r="W65" s="410"/>
      <c r="X65" s="410"/>
      <c r="Y65" s="410"/>
      <c r="Z65" s="410"/>
      <c r="AA65" s="410"/>
      <c r="AB65" s="410"/>
      <c r="AC65" s="410"/>
      <c r="AD65" s="410"/>
      <c r="AE65" s="410"/>
      <c r="AF65" s="410"/>
      <c r="AG65" s="410"/>
      <c r="AH65" s="410"/>
      <c r="AI65" s="410"/>
      <c r="AJ65" s="410"/>
      <c r="AK65" s="410"/>
      <c r="AL65" s="410"/>
      <c r="AM65" s="410"/>
      <c r="AN65" s="410"/>
      <c r="AO65" s="410"/>
      <c r="AP65" s="410"/>
      <c r="AQ65" s="410"/>
      <c r="AR65" s="410"/>
      <c r="AS65" s="410"/>
      <c r="AT65" s="410"/>
      <c r="AU65" s="410"/>
      <c r="AV65" s="410"/>
      <c r="AW65" s="410"/>
      <c r="AX65" s="410"/>
      <c r="AY65" s="410"/>
      <c r="AZ65" s="410"/>
      <c r="BA65" s="410"/>
      <c r="BB65" s="410"/>
      <c r="BC65" s="410"/>
      <c r="BD65" s="410"/>
      <c r="BE65" s="410"/>
      <c r="BF65" s="410"/>
      <c r="BG65" s="410"/>
      <c r="BH65" s="410"/>
      <c r="BI65" s="410"/>
      <c r="BJ65" s="410"/>
      <c r="BK65" s="410"/>
      <c r="BL65" s="411"/>
      <c r="BM65" s="239"/>
      <c r="BN65" s="240"/>
      <c r="BO65" s="240"/>
      <c r="BP65" s="240"/>
      <c r="BQ65" s="240"/>
      <c r="BR65" s="241"/>
      <c r="BV65" s="145"/>
      <c r="BW65" s="145"/>
      <c r="BX65" s="145"/>
      <c r="BY65" s="145"/>
      <c r="BZ65" s="145"/>
      <c r="CA65" s="145"/>
      <c r="CB65" s="145"/>
      <c r="CC65" s="145"/>
      <c r="CD65" s="145"/>
      <c r="CE65" s="145"/>
      <c r="CF65" s="145"/>
      <c r="CG65" s="145"/>
      <c r="CH65" s="145"/>
      <c r="CI65" s="145"/>
      <c r="CJ65" s="145"/>
      <c r="CK65" s="145"/>
      <c r="CL65" s="145"/>
      <c r="CM65" s="145"/>
      <c r="CN65" s="145"/>
      <c r="CO65" s="145"/>
      <c r="CP65" s="145"/>
      <c r="CQ65" s="145"/>
      <c r="CR65" s="145"/>
      <c r="CS65" s="145"/>
      <c r="CT65" s="145"/>
      <c r="CU65" s="145"/>
      <c r="CV65" s="145"/>
      <c r="CW65" s="145"/>
      <c r="CX65" s="145"/>
      <c r="CY65" s="145"/>
      <c r="CZ65" s="145"/>
      <c r="DA65" s="145"/>
      <c r="DB65" s="145"/>
      <c r="DC65" s="145"/>
      <c r="DD65" s="145"/>
      <c r="DE65" s="145"/>
      <c r="DF65" s="145"/>
      <c r="DG65" s="145"/>
      <c r="DH65" s="145"/>
      <c r="DI65" s="145"/>
      <c r="DJ65" s="145"/>
      <c r="DK65" s="145"/>
      <c r="DL65" s="145"/>
      <c r="DM65" s="145"/>
      <c r="DN65" s="145"/>
      <c r="DO65" s="145"/>
      <c r="DP65" s="145"/>
      <c r="DQ65" s="145"/>
      <c r="DR65" s="145"/>
      <c r="DS65" s="145"/>
      <c r="DT65" s="145"/>
      <c r="DU65" s="145"/>
      <c r="DV65" s="145"/>
      <c r="DW65" s="145"/>
      <c r="DX65" s="145"/>
      <c r="DY65" s="145"/>
      <c r="DZ65" s="145"/>
      <c r="EA65" s="145"/>
      <c r="EB65" s="145"/>
      <c r="EC65" s="145"/>
      <c r="ED65" s="145"/>
      <c r="EE65" s="145"/>
      <c r="EF65" s="145"/>
      <c r="EG65" s="145"/>
      <c r="EH65" s="145"/>
      <c r="EI65" s="145"/>
      <c r="EJ65" s="145"/>
      <c r="EK65" s="145"/>
      <c r="EL65" s="145"/>
      <c r="EM65" s="145"/>
      <c r="EN65" s="145"/>
      <c r="EO65" s="145"/>
      <c r="EP65" s="145"/>
      <c r="EQ65" s="145"/>
      <c r="ER65" s="145"/>
      <c r="ES65" s="145"/>
      <c r="ET65" s="145"/>
      <c r="EU65" s="145"/>
      <c r="EV65" s="145"/>
      <c r="EW65" s="145"/>
      <c r="EX65" s="145"/>
      <c r="EY65" s="145"/>
      <c r="EZ65" s="145"/>
      <c r="FA65" s="145"/>
      <c r="FB65" s="145"/>
      <c r="FC65" s="145"/>
      <c r="FD65" s="145"/>
      <c r="FE65" s="145"/>
      <c r="FF65" s="145"/>
      <c r="FG65" s="145"/>
      <c r="FH65" s="145"/>
      <c r="FI65" s="145"/>
      <c r="FJ65" s="145"/>
      <c r="FK65" s="145"/>
      <c r="FL65" s="145"/>
      <c r="FM65" s="145"/>
      <c r="FN65" s="145"/>
      <c r="FO65" s="145"/>
      <c r="FP65" s="145"/>
      <c r="FQ65" s="145"/>
      <c r="FR65" s="145"/>
      <c r="FS65" s="145"/>
      <c r="FT65" s="145"/>
      <c r="FU65" s="145"/>
      <c r="FV65" s="145"/>
      <c r="FW65" s="145"/>
      <c r="FX65" s="145"/>
      <c r="FY65" s="145"/>
    </row>
    <row r="66" spans="1:181" s="143" customFormat="1" ht="10.5" customHeight="1">
      <c r="A66" s="191"/>
      <c r="B66" s="191"/>
      <c r="C66" s="408"/>
      <c r="D66" s="409"/>
      <c r="E66" s="141"/>
      <c r="F66" s="142"/>
      <c r="G66" s="246" t="s">
        <v>545</v>
      </c>
      <c r="H66" s="246"/>
      <c r="I66" s="246"/>
      <c r="J66" s="410" t="s">
        <v>551</v>
      </c>
      <c r="K66" s="410"/>
      <c r="L66" s="410"/>
      <c r="M66" s="410"/>
      <c r="N66" s="410"/>
      <c r="O66" s="410"/>
      <c r="P66" s="410"/>
      <c r="Q66" s="410"/>
      <c r="R66" s="410"/>
      <c r="S66" s="410"/>
      <c r="T66" s="410"/>
      <c r="U66" s="410"/>
      <c r="V66" s="410"/>
      <c r="W66" s="410"/>
      <c r="X66" s="410"/>
      <c r="Y66" s="410"/>
      <c r="Z66" s="410"/>
      <c r="AA66" s="410"/>
      <c r="AB66" s="410"/>
      <c r="AC66" s="410"/>
      <c r="AD66" s="410"/>
      <c r="AE66" s="410"/>
      <c r="AF66" s="410"/>
      <c r="AG66" s="410"/>
      <c r="AH66" s="410"/>
      <c r="AI66" s="410"/>
      <c r="AJ66" s="410"/>
      <c r="AK66" s="410"/>
      <c r="AL66" s="410"/>
      <c r="AM66" s="410"/>
      <c r="AN66" s="410"/>
      <c r="AO66" s="410"/>
      <c r="AP66" s="410"/>
      <c r="AQ66" s="410"/>
      <c r="AR66" s="410"/>
      <c r="AS66" s="410"/>
      <c r="AT66" s="410"/>
      <c r="AU66" s="410"/>
      <c r="AV66" s="410"/>
      <c r="AW66" s="410"/>
      <c r="AX66" s="410"/>
      <c r="AY66" s="410"/>
      <c r="AZ66" s="410"/>
      <c r="BA66" s="410"/>
      <c r="BB66" s="410"/>
      <c r="BC66" s="410"/>
      <c r="BD66" s="410"/>
      <c r="BE66" s="410"/>
      <c r="BF66" s="410"/>
      <c r="BG66" s="410"/>
      <c r="BH66" s="410"/>
      <c r="BI66" s="410"/>
      <c r="BJ66" s="410"/>
      <c r="BK66" s="410"/>
      <c r="BL66" s="411"/>
      <c r="BM66" s="239"/>
      <c r="BN66" s="240"/>
      <c r="BO66" s="240"/>
      <c r="BP66" s="240"/>
      <c r="BQ66" s="240"/>
      <c r="BR66" s="241"/>
      <c r="BV66" s="145"/>
      <c r="BW66" s="145"/>
      <c r="BX66" s="145"/>
      <c r="BY66" s="145"/>
      <c r="BZ66" s="145"/>
      <c r="CA66" s="145"/>
      <c r="CB66" s="145"/>
      <c r="CC66" s="145"/>
      <c r="CD66" s="145"/>
      <c r="CE66" s="145"/>
      <c r="CF66" s="145"/>
      <c r="CG66" s="145"/>
      <c r="CH66" s="145"/>
      <c r="CI66" s="145"/>
      <c r="CJ66" s="145"/>
      <c r="CK66" s="145"/>
      <c r="CL66" s="145"/>
      <c r="CM66" s="145"/>
      <c r="CN66" s="145"/>
      <c r="CO66" s="145"/>
      <c r="CP66" s="145"/>
      <c r="CQ66" s="145"/>
      <c r="CR66" s="145"/>
      <c r="CS66" s="145"/>
      <c r="CT66" s="145"/>
      <c r="CU66" s="145"/>
      <c r="CV66" s="145"/>
      <c r="CW66" s="145"/>
      <c r="CX66" s="145"/>
      <c r="CY66" s="145"/>
      <c r="CZ66" s="145"/>
      <c r="DA66" s="145"/>
      <c r="DB66" s="145"/>
      <c r="DC66" s="145"/>
      <c r="DD66" s="145"/>
      <c r="DE66" s="145"/>
      <c r="DF66" s="145"/>
      <c r="DG66" s="145"/>
      <c r="DH66" s="145"/>
      <c r="DI66" s="145"/>
      <c r="DJ66" s="145"/>
      <c r="DK66" s="145"/>
      <c r="DL66" s="145"/>
      <c r="DM66" s="145"/>
      <c r="DN66" s="145"/>
      <c r="DO66" s="145"/>
      <c r="DP66" s="145"/>
      <c r="DQ66" s="145"/>
      <c r="DR66" s="145"/>
      <c r="DS66" s="145"/>
      <c r="DT66" s="145"/>
      <c r="DU66" s="145"/>
      <c r="DV66" s="145"/>
      <c r="DW66" s="145"/>
      <c r="DX66" s="145"/>
      <c r="DY66" s="145"/>
      <c r="DZ66" s="145"/>
      <c r="EA66" s="145"/>
      <c r="EB66" s="145"/>
      <c r="EC66" s="145"/>
      <c r="ED66" s="145"/>
      <c r="EE66" s="145"/>
      <c r="EF66" s="145"/>
      <c r="EG66" s="145"/>
      <c r="EH66" s="145"/>
      <c r="EI66" s="145"/>
      <c r="EJ66" s="145"/>
      <c r="EK66" s="145"/>
      <c r="EL66" s="145"/>
      <c r="EM66" s="145"/>
      <c r="EN66" s="145"/>
      <c r="EO66" s="145"/>
      <c r="EP66" s="145"/>
      <c r="EQ66" s="145"/>
      <c r="ER66" s="145"/>
      <c r="ES66" s="145"/>
      <c r="ET66" s="145"/>
      <c r="EU66" s="145"/>
      <c r="EV66" s="145"/>
      <c r="EW66" s="145"/>
      <c r="EX66" s="145"/>
      <c r="EY66" s="145"/>
      <c r="EZ66" s="145"/>
      <c r="FA66" s="145"/>
      <c r="FB66" s="145"/>
      <c r="FC66" s="145"/>
      <c r="FD66" s="145"/>
      <c r="FE66" s="145"/>
      <c r="FF66" s="145"/>
      <c r="FG66" s="145"/>
      <c r="FH66" s="145"/>
      <c r="FI66" s="145"/>
      <c r="FJ66" s="145"/>
      <c r="FK66" s="145"/>
      <c r="FL66" s="145"/>
      <c r="FM66" s="145"/>
      <c r="FN66" s="145"/>
      <c r="FO66" s="145"/>
      <c r="FP66" s="145"/>
      <c r="FQ66" s="145"/>
      <c r="FR66" s="145"/>
      <c r="FS66" s="145"/>
      <c r="FT66" s="145"/>
      <c r="FU66" s="145"/>
      <c r="FV66" s="145"/>
      <c r="FW66" s="145"/>
      <c r="FX66" s="145"/>
      <c r="FY66" s="145"/>
    </row>
    <row r="67" spans="1:181" s="143" customFormat="1" ht="10.5" customHeight="1">
      <c r="A67" s="191"/>
      <c r="B67" s="191"/>
      <c r="C67" s="408"/>
      <c r="D67" s="409"/>
      <c r="E67" s="141"/>
      <c r="F67" s="142"/>
      <c r="G67" s="246" t="s">
        <v>546</v>
      </c>
      <c r="H67" s="246"/>
      <c r="I67" s="246"/>
      <c r="J67" s="248" t="s">
        <v>3</v>
      </c>
      <c r="K67" s="248"/>
      <c r="L67" s="248"/>
      <c r="M67" s="248"/>
      <c r="N67" s="248"/>
      <c r="O67" s="248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48"/>
      <c r="AA67" s="248"/>
      <c r="AB67" s="248"/>
      <c r="AC67" s="248"/>
      <c r="AD67" s="248"/>
      <c r="AE67" s="248"/>
      <c r="AF67" s="248"/>
      <c r="AG67" s="248"/>
      <c r="AH67" s="248"/>
      <c r="AI67" s="248"/>
      <c r="AJ67" s="248"/>
      <c r="AK67" s="248"/>
      <c r="AL67" s="248"/>
      <c r="AM67" s="248"/>
      <c r="AN67" s="248"/>
      <c r="AO67" s="248"/>
      <c r="AP67" s="248"/>
      <c r="AQ67" s="248"/>
      <c r="AR67" s="248"/>
      <c r="AS67" s="248"/>
      <c r="AT67" s="248"/>
      <c r="AU67" s="248"/>
      <c r="AV67" s="248"/>
      <c r="AW67" s="248"/>
      <c r="AX67" s="248"/>
      <c r="AY67" s="248"/>
      <c r="AZ67" s="248"/>
      <c r="BA67" s="248"/>
      <c r="BB67" s="248"/>
      <c r="BC67" s="248"/>
      <c r="BD67" s="248"/>
      <c r="BE67" s="248"/>
      <c r="BF67" s="248"/>
      <c r="BG67" s="248"/>
      <c r="BH67" s="248"/>
      <c r="BI67" s="248"/>
      <c r="BJ67" s="248"/>
      <c r="BK67" s="248"/>
      <c r="BL67" s="248"/>
      <c r="BM67" s="239"/>
      <c r="BN67" s="240"/>
      <c r="BO67" s="240"/>
      <c r="BP67" s="240"/>
      <c r="BQ67" s="240"/>
      <c r="BR67" s="241"/>
      <c r="BV67" s="145"/>
      <c r="BW67" s="145"/>
      <c r="BX67" s="145"/>
      <c r="BY67" s="145"/>
      <c r="BZ67" s="145"/>
      <c r="CA67" s="145"/>
      <c r="CB67" s="145"/>
      <c r="CC67" s="145"/>
      <c r="CD67" s="145"/>
      <c r="CE67" s="145"/>
      <c r="CF67" s="145"/>
      <c r="CG67" s="145"/>
      <c r="CH67" s="145"/>
      <c r="CI67" s="145"/>
      <c r="CJ67" s="145"/>
      <c r="CK67" s="145"/>
      <c r="CL67" s="145"/>
      <c r="CM67" s="145"/>
      <c r="CN67" s="145"/>
      <c r="CO67" s="145"/>
      <c r="CP67" s="145"/>
      <c r="CQ67" s="145"/>
      <c r="CR67" s="145"/>
      <c r="CS67" s="145"/>
      <c r="CT67" s="145"/>
      <c r="CU67" s="145"/>
      <c r="CV67" s="145"/>
      <c r="CW67" s="145"/>
      <c r="CX67" s="145"/>
      <c r="CY67" s="145"/>
      <c r="CZ67" s="145"/>
      <c r="DA67" s="145"/>
      <c r="DB67" s="145"/>
      <c r="DC67" s="145"/>
      <c r="DD67" s="145"/>
      <c r="DE67" s="145"/>
      <c r="DF67" s="145"/>
      <c r="DG67" s="145"/>
      <c r="DH67" s="145"/>
      <c r="DI67" s="145"/>
      <c r="DJ67" s="145"/>
      <c r="DK67" s="145"/>
      <c r="DL67" s="145"/>
      <c r="DM67" s="145"/>
      <c r="DN67" s="145"/>
      <c r="DO67" s="145"/>
      <c r="DP67" s="145"/>
      <c r="DQ67" s="145"/>
      <c r="DR67" s="145"/>
      <c r="DS67" s="145"/>
      <c r="DT67" s="145"/>
      <c r="DU67" s="145"/>
      <c r="DV67" s="145"/>
      <c r="DW67" s="145"/>
      <c r="DX67" s="145"/>
      <c r="DY67" s="145"/>
      <c r="DZ67" s="145"/>
      <c r="EA67" s="145"/>
      <c r="EB67" s="145"/>
      <c r="EC67" s="145"/>
      <c r="ED67" s="145"/>
      <c r="EE67" s="145"/>
      <c r="EF67" s="145"/>
      <c r="EG67" s="145"/>
      <c r="EH67" s="145"/>
      <c r="EI67" s="145"/>
      <c r="EJ67" s="145"/>
      <c r="EK67" s="145"/>
      <c r="EL67" s="145"/>
      <c r="EM67" s="145"/>
      <c r="EN67" s="145"/>
      <c r="EO67" s="145"/>
      <c r="EP67" s="145"/>
      <c r="EQ67" s="145"/>
      <c r="ER67" s="145"/>
      <c r="ES67" s="145"/>
      <c r="ET67" s="145"/>
      <c r="EU67" s="145"/>
      <c r="EV67" s="145"/>
      <c r="EW67" s="145"/>
      <c r="EX67" s="145"/>
      <c r="EY67" s="145"/>
      <c r="EZ67" s="145"/>
      <c r="FA67" s="145"/>
      <c r="FB67" s="145"/>
      <c r="FC67" s="145"/>
      <c r="FD67" s="145"/>
      <c r="FE67" s="145"/>
      <c r="FF67" s="145"/>
      <c r="FG67" s="145"/>
      <c r="FH67" s="145"/>
      <c r="FI67" s="145"/>
      <c r="FJ67" s="145"/>
      <c r="FK67" s="145"/>
      <c r="FL67" s="145"/>
      <c r="FM67" s="145"/>
      <c r="FN67" s="145"/>
      <c r="FO67" s="145"/>
      <c r="FP67" s="145"/>
      <c r="FQ67" s="145"/>
      <c r="FR67" s="145"/>
      <c r="FS67" s="145"/>
      <c r="FT67" s="145"/>
      <c r="FU67" s="145"/>
      <c r="FV67" s="145"/>
      <c r="FW67" s="145"/>
      <c r="FX67" s="145"/>
      <c r="FY67" s="145"/>
    </row>
    <row r="68" spans="1:181" s="143" customFormat="1" ht="10.5" customHeight="1">
      <c r="A68" s="191"/>
      <c r="B68" s="191"/>
      <c r="C68" s="408"/>
      <c r="D68" s="409"/>
      <c r="E68" s="141"/>
      <c r="F68" s="142"/>
      <c r="G68" s="246" t="s">
        <v>547</v>
      </c>
      <c r="H68" s="246"/>
      <c r="I68" s="246"/>
      <c r="J68" s="248" t="s">
        <v>88</v>
      </c>
      <c r="K68" s="248"/>
      <c r="L68" s="248"/>
      <c r="M68" s="248"/>
      <c r="N68" s="248"/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248"/>
      <c r="AA68" s="248"/>
      <c r="AB68" s="248"/>
      <c r="AC68" s="248"/>
      <c r="AD68" s="248"/>
      <c r="AE68" s="248"/>
      <c r="AF68" s="248"/>
      <c r="AG68" s="248"/>
      <c r="AH68" s="248"/>
      <c r="AI68" s="248"/>
      <c r="AJ68" s="248"/>
      <c r="AK68" s="248"/>
      <c r="AL68" s="248"/>
      <c r="AM68" s="248"/>
      <c r="AN68" s="248"/>
      <c r="AO68" s="248"/>
      <c r="AP68" s="248"/>
      <c r="AQ68" s="248"/>
      <c r="AR68" s="248"/>
      <c r="AS68" s="248"/>
      <c r="AT68" s="248"/>
      <c r="AU68" s="248"/>
      <c r="AV68" s="248"/>
      <c r="AW68" s="248"/>
      <c r="AX68" s="248"/>
      <c r="AY68" s="248"/>
      <c r="AZ68" s="248"/>
      <c r="BA68" s="248"/>
      <c r="BB68" s="248"/>
      <c r="BC68" s="248"/>
      <c r="BD68" s="248"/>
      <c r="BE68" s="248"/>
      <c r="BF68" s="248"/>
      <c r="BG68" s="248"/>
      <c r="BH68" s="248"/>
      <c r="BI68" s="248"/>
      <c r="BJ68" s="248"/>
      <c r="BK68" s="248"/>
      <c r="BL68" s="248"/>
      <c r="BM68" s="239"/>
      <c r="BN68" s="240"/>
      <c r="BO68" s="240"/>
      <c r="BP68" s="240"/>
      <c r="BQ68" s="240"/>
      <c r="BR68" s="241"/>
      <c r="BV68" s="145"/>
      <c r="BW68" s="145"/>
      <c r="BX68" s="145"/>
      <c r="BY68" s="145"/>
      <c r="BZ68" s="145"/>
      <c r="CA68" s="145"/>
      <c r="CB68" s="145"/>
      <c r="CC68" s="145"/>
      <c r="CD68" s="145"/>
      <c r="CE68" s="145"/>
      <c r="CF68" s="145"/>
      <c r="CG68" s="145"/>
      <c r="CH68" s="145"/>
      <c r="CI68" s="145"/>
      <c r="CJ68" s="145"/>
      <c r="CK68" s="145"/>
      <c r="CL68" s="145"/>
      <c r="CM68" s="145"/>
      <c r="CN68" s="145"/>
      <c r="CO68" s="145"/>
      <c r="CP68" s="145"/>
      <c r="CQ68" s="145"/>
      <c r="CR68" s="145"/>
      <c r="CS68" s="145"/>
      <c r="CT68" s="145"/>
      <c r="CU68" s="145"/>
      <c r="CV68" s="145"/>
      <c r="CW68" s="145"/>
      <c r="CX68" s="145"/>
      <c r="CY68" s="145"/>
      <c r="CZ68" s="145"/>
      <c r="DA68" s="145"/>
      <c r="DB68" s="145"/>
      <c r="DC68" s="145"/>
      <c r="DD68" s="145"/>
      <c r="DE68" s="145"/>
      <c r="DF68" s="145"/>
      <c r="DG68" s="145"/>
      <c r="DH68" s="145"/>
      <c r="DI68" s="145"/>
      <c r="DJ68" s="145"/>
      <c r="DK68" s="145"/>
      <c r="DL68" s="145"/>
      <c r="DM68" s="145"/>
      <c r="DN68" s="145"/>
      <c r="DO68" s="145"/>
      <c r="DP68" s="145"/>
      <c r="DQ68" s="145"/>
      <c r="DR68" s="145"/>
      <c r="DS68" s="145"/>
      <c r="DT68" s="145"/>
      <c r="DU68" s="145"/>
      <c r="DV68" s="145"/>
      <c r="DW68" s="145"/>
      <c r="DX68" s="145"/>
      <c r="DY68" s="145"/>
      <c r="DZ68" s="145"/>
      <c r="EA68" s="145"/>
      <c r="EB68" s="145"/>
      <c r="EC68" s="145"/>
      <c r="ED68" s="145"/>
      <c r="EE68" s="145"/>
      <c r="EF68" s="145"/>
      <c r="EG68" s="145"/>
      <c r="EH68" s="145"/>
      <c r="EI68" s="145"/>
      <c r="EJ68" s="145"/>
      <c r="EK68" s="145"/>
      <c r="EL68" s="145"/>
      <c r="EM68" s="145"/>
      <c r="EN68" s="145"/>
      <c r="EO68" s="145"/>
      <c r="EP68" s="145"/>
      <c r="EQ68" s="145"/>
      <c r="ER68" s="145"/>
      <c r="ES68" s="145"/>
      <c r="ET68" s="145"/>
      <c r="EU68" s="145"/>
      <c r="EV68" s="145"/>
      <c r="EW68" s="145"/>
      <c r="EX68" s="145"/>
      <c r="EY68" s="145"/>
      <c r="EZ68" s="145"/>
      <c r="FA68" s="145"/>
      <c r="FB68" s="145"/>
      <c r="FC68" s="145"/>
      <c r="FD68" s="145"/>
      <c r="FE68" s="145"/>
      <c r="FF68" s="145"/>
      <c r="FG68" s="145"/>
      <c r="FH68" s="145"/>
      <c r="FI68" s="145"/>
      <c r="FJ68" s="145"/>
      <c r="FK68" s="145"/>
      <c r="FL68" s="145"/>
      <c r="FM68" s="145"/>
      <c r="FN68" s="145"/>
      <c r="FO68" s="145"/>
      <c r="FP68" s="145"/>
      <c r="FQ68" s="145"/>
      <c r="FR68" s="145"/>
      <c r="FS68" s="145"/>
      <c r="FT68" s="145"/>
      <c r="FU68" s="145"/>
      <c r="FV68" s="145"/>
      <c r="FW68" s="145"/>
      <c r="FX68" s="145"/>
      <c r="FY68" s="145"/>
    </row>
    <row r="69" spans="1:181" s="143" customFormat="1" ht="10.5" customHeight="1">
      <c r="A69" s="191"/>
      <c r="B69" s="191"/>
      <c r="C69" s="408"/>
      <c r="D69" s="409"/>
      <c r="E69" s="141"/>
      <c r="F69" s="142"/>
      <c r="G69" s="246" t="s">
        <v>548</v>
      </c>
      <c r="H69" s="246"/>
      <c r="I69" s="246"/>
      <c r="J69" s="248" t="s">
        <v>552</v>
      </c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  <c r="AM69" s="248"/>
      <c r="AN69" s="248"/>
      <c r="AO69" s="248"/>
      <c r="AP69" s="248"/>
      <c r="AQ69" s="248"/>
      <c r="AR69" s="248"/>
      <c r="AS69" s="248"/>
      <c r="AT69" s="248"/>
      <c r="AU69" s="248"/>
      <c r="AV69" s="248"/>
      <c r="AW69" s="248"/>
      <c r="AX69" s="248"/>
      <c r="AY69" s="248"/>
      <c r="AZ69" s="248"/>
      <c r="BA69" s="248"/>
      <c r="BB69" s="248"/>
      <c r="BC69" s="248"/>
      <c r="BD69" s="248"/>
      <c r="BE69" s="248"/>
      <c r="BF69" s="248"/>
      <c r="BG69" s="248"/>
      <c r="BH69" s="248"/>
      <c r="BI69" s="248"/>
      <c r="BJ69" s="248"/>
      <c r="BK69" s="248"/>
      <c r="BL69" s="248"/>
      <c r="BM69" s="239"/>
      <c r="BN69" s="240"/>
      <c r="BO69" s="240"/>
      <c r="BP69" s="240"/>
      <c r="BQ69" s="240"/>
      <c r="BR69" s="241"/>
      <c r="BV69" s="145"/>
      <c r="BW69" s="145"/>
      <c r="BX69" s="145"/>
      <c r="BY69" s="145"/>
      <c r="BZ69" s="145"/>
      <c r="CA69" s="145"/>
      <c r="CB69" s="145"/>
      <c r="CC69" s="145"/>
      <c r="CD69" s="145"/>
      <c r="CE69" s="145"/>
      <c r="CF69" s="145"/>
      <c r="CG69" s="145"/>
      <c r="CH69" s="145"/>
      <c r="CI69" s="145"/>
      <c r="CJ69" s="145"/>
      <c r="CK69" s="145"/>
      <c r="CL69" s="145"/>
      <c r="CM69" s="145"/>
      <c r="CN69" s="145"/>
      <c r="CO69" s="145"/>
      <c r="CP69" s="145"/>
      <c r="CQ69" s="145"/>
      <c r="CR69" s="145"/>
      <c r="CS69" s="145"/>
      <c r="CT69" s="145"/>
      <c r="CU69" s="145"/>
      <c r="CV69" s="145"/>
      <c r="CW69" s="145"/>
      <c r="CX69" s="145"/>
      <c r="CY69" s="145"/>
      <c r="CZ69" s="145"/>
      <c r="DA69" s="145"/>
      <c r="DB69" s="145"/>
      <c r="DC69" s="145"/>
      <c r="DD69" s="145"/>
      <c r="DE69" s="145"/>
      <c r="DF69" s="145"/>
      <c r="DG69" s="145"/>
      <c r="DH69" s="145"/>
      <c r="DI69" s="145"/>
      <c r="DJ69" s="145"/>
      <c r="DK69" s="145"/>
      <c r="DL69" s="145"/>
      <c r="DM69" s="145"/>
      <c r="DN69" s="145"/>
      <c r="DO69" s="145"/>
      <c r="DP69" s="145"/>
      <c r="DQ69" s="145"/>
      <c r="DR69" s="145"/>
      <c r="DS69" s="145"/>
      <c r="DT69" s="145"/>
      <c r="DU69" s="145"/>
      <c r="DV69" s="145"/>
      <c r="DW69" s="145"/>
      <c r="DX69" s="145"/>
      <c r="DY69" s="145"/>
      <c r="DZ69" s="145"/>
      <c r="EA69" s="145"/>
      <c r="EB69" s="145"/>
      <c r="EC69" s="145"/>
      <c r="ED69" s="145"/>
      <c r="EE69" s="145"/>
      <c r="EF69" s="145"/>
      <c r="EG69" s="145"/>
      <c r="EH69" s="145"/>
      <c r="EI69" s="145"/>
      <c r="EJ69" s="145"/>
      <c r="EK69" s="145"/>
      <c r="EL69" s="145"/>
      <c r="EM69" s="145"/>
      <c r="EN69" s="145"/>
      <c r="EO69" s="145"/>
      <c r="EP69" s="145"/>
      <c r="EQ69" s="145"/>
      <c r="ER69" s="145"/>
      <c r="ES69" s="145"/>
      <c r="ET69" s="145"/>
      <c r="EU69" s="145"/>
      <c r="EV69" s="145"/>
      <c r="EW69" s="145"/>
      <c r="EX69" s="145"/>
      <c r="EY69" s="145"/>
      <c r="EZ69" s="145"/>
      <c r="FA69" s="145"/>
      <c r="FB69" s="145"/>
      <c r="FC69" s="145"/>
      <c r="FD69" s="145"/>
      <c r="FE69" s="145"/>
      <c r="FF69" s="145"/>
      <c r="FG69" s="145"/>
      <c r="FH69" s="145"/>
      <c r="FI69" s="145"/>
      <c r="FJ69" s="145"/>
      <c r="FK69" s="145"/>
      <c r="FL69" s="145"/>
      <c r="FM69" s="145"/>
      <c r="FN69" s="145"/>
      <c r="FO69" s="145"/>
      <c r="FP69" s="145"/>
      <c r="FQ69" s="145"/>
      <c r="FR69" s="145"/>
      <c r="FS69" s="145"/>
      <c r="FT69" s="145"/>
      <c r="FU69" s="145"/>
      <c r="FV69" s="145"/>
      <c r="FW69" s="145"/>
      <c r="FX69" s="145"/>
      <c r="FY69" s="145"/>
    </row>
    <row r="70" spans="1:181" s="143" customFormat="1" ht="10.5" customHeight="1">
      <c r="A70" s="191"/>
      <c r="B70" s="191"/>
      <c r="C70" s="408"/>
      <c r="D70" s="409"/>
      <c r="E70" s="141"/>
      <c r="F70" s="142"/>
      <c r="G70" s="246" t="s">
        <v>549</v>
      </c>
      <c r="H70" s="246"/>
      <c r="I70" s="246"/>
      <c r="J70" s="248" t="s">
        <v>550</v>
      </c>
      <c r="K70" s="248"/>
      <c r="L70" s="248"/>
      <c r="M70" s="248"/>
      <c r="N70" s="248"/>
      <c r="O70" s="248"/>
      <c r="P70" s="248"/>
      <c r="Q70" s="248"/>
      <c r="R70" s="248"/>
      <c r="S70" s="248"/>
      <c r="T70" s="248"/>
      <c r="U70" s="248"/>
      <c r="V70" s="248"/>
      <c r="W70" s="248"/>
      <c r="X70" s="248"/>
      <c r="Y70" s="248"/>
      <c r="Z70" s="248"/>
      <c r="AA70" s="248"/>
      <c r="AB70" s="248"/>
      <c r="AC70" s="248"/>
      <c r="AD70" s="248"/>
      <c r="AE70" s="248"/>
      <c r="AF70" s="248"/>
      <c r="AG70" s="248"/>
      <c r="AH70" s="248"/>
      <c r="AI70" s="248"/>
      <c r="AJ70" s="248"/>
      <c r="AK70" s="248"/>
      <c r="AL70" s="248"/>
      <c r="AM70" s="248"/>
      <c r="AN70" s="248"/>
      <c r="AO70" s="248"/>
      <c r="AP70" s="248"/>
      <c r="AQ70" s="248"/>
      <c r="AR70" s="248"/>
      <c r="AS70" s="248"/>
      <c r="AT70" s="248"/>
      <c r="AU70" s="248"/>
      <c r="AV70" s="248"/>
      <c r="AW70" s="248"/>
      <c r="AX70" s="248"/>
      <c r="AY70" s="248"/>
      <c r="AZ70" s="248"/>
      <c r="BA70" s="248"/>
      <c r="BB70" s="248"/>
      <c r="BC70" s="248"/>
      <c r="BD70" s="248"/>
      <c r="BE70" s="248"/>
      <c r="BF70" s="248"/>
      <c r="BG70" s="248"/>
      <c r="BH70" s="248"/>
      <c r="BI70" s="248"/>
      <c r="BJ70" s="248"/>
      <c r="BK70" s="248"/>
      <c r="BL70" s="248"/>
      <c r="BM70" s="239"/>
      <c r="BN70" s="240"/>
      <c r="BO70" s="240"/>
      <c r="BP70" s="240"/>
      <c r="BQ70" s="240"/>
      <c r="BR70" s="241"/>
      <c r="BV70" s="145"/>
      <c r="BW70" s="145"/>
      <c r="BX70" s="145"/>
      <c r="BY70" s="145"/>
      <c r="BZ70" s="145"/>
      <c r="CA70" s="145"/>
      <c r="CB70" s="145"/>
      <c r="CC70" s="145"/>
      <c r="CD70" s="145"/>
      <c r="CE70" s="145"/>
      <c r="CF70" s="145"/>
      <c r="CG70" s="145"/>
      <c r="CH70" s="145"/>
      <c r="CI70" s="145"/>
      <c r="CJ70" s="145"/>
      <c r="CK70" s="145"/>
      <c r="CL70" s="145"/>
      <c r="CM70" s="145"/>
      <c r="CN70" s="145"/>
      <c r="CO70" s="145"/>
      <c r="CP70" s="145"/>
      <c r="CQ70" s="145"/>
      <c r="CR70" s="145"/>
      <c r="CS70" s="145"/>
      <c r="CT70" s="145"/>
      <c r="CU70" s="145"/>
      <c r="CV70" s="145"/>
      <c r="CW70" s="145"/>
      <c r="CX70" s="145"/>
      <c r="CY70" s="145"/>
      <c r="CZ70" s="145"/>
      <c r="DA70" s="145"/>
      <c r="DB70" s="145"/>
      <c r="DC70" s="145"/>
      <c r="DD70" s="145"/>
      <c r="DE70" s="145"/>
      <c r="DF70" s="145"/>
      <c r="DG70" s="145"/>
      <c r="DH70" s="145"/>
      <c r="DI70" s="145"/>
      <c r="DJ70" s="145"/>
      <c r="DK70" s="145"/>
      <c r="DL70" s="145"/>
      <c r="DM70" s="145"/>
      <c r="DN70" s="145"/>
      <c r="DO70" s="145"/>
      <c r="DP70" s="145"/>
      <c r="DQ70" s="145"/>
      <c r="DR70" s="145"/>
      <c r="DS70" s="145"/>
      <c r="DT70" s="145"/>
      <c r="DU70" s="145"/>
      <c r="DV70" s="145"/>
      <c r="DW70" s="145"/>
      <c r="DX70" s="145"/>
      <c r="DY70" s="145"/>
      <c r="DZ70" s="145"/>
      <c r="EA70" s="145"/>
      <c r="EB70" s="145"/>
      <c r="EC70" s="145"/>
      <c r="ED70" s="145"/>
      <c r="EE70" s="145"/>
      <c r="EF70" s="145"/>
      <c r="EG70" s="145"/>
      <c r="EH70" s="145"/>
      <c r="EI70" s="145"/>
      <c r="EJ70" s="145"/>
      <c r="EK70" s="145"/>
      <c r="EL70" s="145"/>
      <c r="EM70" s="145"/>
      <c r="EN70" s="145"/>
      <c r="EO70" s="145"/>
      <c r="EP70" s="145"/>
      <c r="EQ70" s="145"/>
      <c r="ER70" s="145"/>
      <c r="ES70" s="145"/>
      <c r="ET70" s="145"/>
      <c r="EU70" s="145"/>
      <c r="EV70" s="145"/>
      <c r="EW70" s="145"/>
      <c r="EX70" s="145"/>
      <c r="EY70" s="145"/>
      <c r="EZ70" s="145"/>
      <c r="FA70" s="145"/>
      <c r="FB70" s="145"/>
      <c r="FC70" s="145"/>
      <c r="FD70" s="145"/>
      <c r="FE70" s="145"/>
      <c r="FF70" s="145"/>
      <c r="FG70" s="145"/>
      <c r="FH70" s="145"/>
      <c r="FI70" s="145"/>
      <c r="FJ70" s="145"/>
      <c r="FK70" s="145"/>
      <c r="FL70" s="145"/>
      <c r="FM70" s="145"/>
      <c r="FN70" s="145"/>
      <c r="FO70" s="145"/>
      <c r="FP70" s="145"/>
      <c r="FQ70" s="145"/>
      <c r="FR70" s="145"/>
      <c r="FS70" s="145"/>
      <c r="FT70" s="145"/>
      <c r="FU70" s="145"/>
      <c r="FV70" s="145"/>
      <c r="FW70" s="145"/>
      <c r="FX70" s="145"/>
      <c r="FY70" s="145"/>
    </row>
    <row r="71" spans="1:48" s="119" customFormat="1" ht="3.75" customHeight="1">
      <c r="A71" s="184"/>
      <c r="B71" s="184"/>
      <c r="C71" s="113"/>
      <c r="D71" s="115"/>
      <c r="E71" s="49"/>
      <c r="F71" s="30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0"/>
      <c r="AK71" s="15"/>
      <c r="AL71" s="15"/>
      <c r="AM71" s="15"/>
      <c r="AN71" s="15"/>
      <c r="AO71" s="15"/>
      <c r="AP71" s="15"/>
      <c r="AQ71" s="14"/>
      <c r="AR71" s="14"/>
      <c r="AS71" s="14"/>
      <c r="AT71" s="14"/>
      <c r="AU71" s="14"/>
      <c r="AV71" s="14"/>
    </row>
    <row r="72" spans="1:71" ht="10.5" customHeight="1" thickBot="1">
      <c r="A72" s="184"/>
      <c r="B72" s="187"/>
      <c r="C72" s="115"/>
      <c r="D72" s="116"/>
      <c r="F72" s="50"/>
      <c r="G72" s="51" t="s">
        <v>579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1"/>
    </row>
    <row r="73" spans="1:36" ht="3.75" customHeight="1">
      <c r="A73" s="184"/>
      <c r="B73" s="187"/>
      <c r="C73" s="115"/>
      <c r="D73" s="116"/>
      <c r="F73" s="30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30"/>
    </row>
    <row r="74" spans="1:212" s="53" customFormat="1" ht="10.5" customHeight="1">
      <c r="A74" s="185"/>
      <c r="B74" s="187"/>
      <c r="C74" s="113"/>
      <c r="D74" s="48"/>
      <c r="G74" s="242" t="s">
        <v>73</v>
      </c>
      <c r="H74" s="243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3"/>
      <c r="AI74" s="243"/>
      <c r="AJ74" s="243"/>
      <c r="AK74" s="243"/>
      <c r="AL74" s="243"/>
      <c r="AM74" s="243"/>
      <c r="AN74" s="243"/>
      <c r="AO74" s="243"/>
      <c r="AP74" s="243"/>
      <c r="AQ74" s="243"/>
      <c r="AR74" s="243"/>
      <c r="AS74" s="243"/>
      <c r="AT74" s="243"/>
      <c r="AU74" s="243"/>
      <c r="AV74" s="243"/>
      <c r="AW74" s="243"/>
      <c r="AX74" s="243"/>
      <c r="AY74" s="243"/>
      <c r="AZ74" s="243"/>
      <c r="BA74" s="243"/>
      <c r="BB74" s="243"/>
      <c r="BC74" s="243"/>
      <c r="BD74" s="243"/>
      <c r="BE74" s="243"/>
      <c r="BF74" s="243"/>
      <c r="BG74" s="243"/>
      <c r="BH74" s="243"/>
      <c r="BI74" s="243"/>
      <c r="BJ74" s="243"/>
      <c r="BK74" s="243"/>
      <c r="BL74" s="243"/>
      <c r="BM74" s="243"/>
      <c r="BN74" s="243"/>
      <c r="BO74" s="243"/>
      <c r="BP74" s="243"/>
      <c r="BQ74" s="243"/>
      <c r="BR74" s="244"/>
      <c r="BV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</row>
    <row r="75" spans="1:70" ht="10.5" customHeight="1">
      <c r="A75" s="184"/>
      <c r="B75" s="184"/>
      <c r="C75" s="115"/>
      <c r="D75" s="115"/>
      <c r="E75" s="49"/>
      <c r="F75" s="30"/>
      <c r="G75" s="444" t="s">
        <v>580</v>
      </c>
      <c r="H75" s="444"/>
      <c r="I75" s="425" t="s">
        <v>57</v>
      </c>
      <c r="J75" s="425"/>
      <c r="K75" s="425"/>
      <c r="L75" s="425"/>
      <c r="M75" s="425"/>
      <c r="N75" s="425"/>
      <c r="O75" s="425"/>
      <c r="P75" s="425"/>
      <c r="Q75" s="425"/>
      <c r="R75" s="425"/>
      <c r="S75" s="425"/>
      <c r="T75" s="425"/>
      <c r="U75" s="425"/>
      <c r="V75" s="425" t="s">
        <v>79</v>
      </c>
      <c r="W75" s="425"/>
      <c r="X75" s="425"/>
      <c r="Y75" s="425"/>
      <c r="Z75" s="425"/>
      <c r="AA75" s="425" t="s">
        <v>314</v>
      </c>
      <c r="AB75" s="425"/>
      <c r="AC75" s="425"/>
      <c r="AD75" s="425"/>
      <c r="AE75" s="425"/>
      <c r="AF75" s="425"/>
      <c r="AG75" s="425"/>
      <c r="AH75" s="425"/>
      <c r="AI75" s="425" t="s">
        <v>58</v>
      </c>
      <c r="AJ75" s="425"/>
      <c r="AK75" s="425"/>
      <c r="AL75" s="425"/>
      <c r="AM75" s="425"/>
      <c r="AN75" s="425"/>
      <c r="AO75" s="425"/>
      <c r="AP75" s="425"/>
      <c r="AQ75" s="425"/>
      <c r="AR75" s="425"/>
      <c r="AS75" s="425"/>
      <c r="AT75" s="425"/>
      <c r="AU75" s="425"/>
      <c r="AV75" s="425"/>
      <c r="AW75" s="425"/>
      <c r="AX75" s="425"/>
      <c r="AY75" s="425" t="s">
        <v>60</v>
      </c>
      <c r="AZ75" s="425"/>
      <c r="BA75" s="425"/>
      <c r="BB75" s="425"/>
      <c r="BC75" s="425"/>
      <c r="BD75" s="425"/>
      <c r="BE75" s="425" t="s">
        <v>59</v>
      </c>
      <c r="BF75" s="425"/>
      <c r="BG75" s="425"/>
      <c r="BH75" s="425"/>
      <c r="BI75" s="425"/>
      <c r="BJ75" s="425"/>
      <c r="BK75" s="425"/>
      <c r="BL75" s="425"/>
      <c r="BM75" s="425"/>
      <c r="BN75" s="425"/>
      <c r="BO75" s="425"/>
      <c r="BP75" s="425"/>
      <c r="BQ75" s="425"/>
      <c r="BR75" s="425"/>
    </row>
    <row r="76" spans="1:70" ht="10.5" customHeight="1">
      <c r="A76" s="184"/>
      <c r="B76" s="184"/>
      <c r="C76" s="115"/>
      <c r="D76" s="115"/>
      <c r="E76" s="49"/>
      <c r="F76" s="30"/>
      <c r="G76" s="444"/>
      <c r="H76" s="444"/>
      <c r="I76" s="425"/>
      <c r="J76" s="425"/>
      <c r="K76" s="425"/>
      <c r="L76" s="425"/>
      <c r="M76" s="425"/>
      <c r="N76" s="425"/>
      <c r="O76" s="425"/>
      <c r="P76" s="425"/>
      <c r="Q76" s="425"/>
      <c r="R76" s="425"/>
      <c r="S76" s="425"/>
      <c r="T76" s="425"/>
      <c r="U76" s="425"/>
      <c r="V76" s="425"/>
      <c r="W76" s="425"/>
      <c r="X76" s="425"/>
      <c r="Y76" s="425"/>
      <c r="Z76" s="425"/>
      <c r="AA76" s="425"/>
      <c r="AB76" s="425"/>
      <c r="AC76" s="425"/>
      <c r="AD76" s="425"/>
      <c r="AE76" s="425"/>
      <c r="AF76" s="425"/>
      <c r="AG76" s="425"/>
      <c r="AH76" s="425"/>
      <c r="AI76" s="425"/>
      <c r="AJ76" s="425"/>
      <c r="AK76" s="425"/>
      <c r="AL76" s="425"/>
      <c r="AM76" s="425"/>
      <c r="AN76" s="425"/>
      <c r="AO76" s="425"/>
      <c r="AP76" s="425"/>
      <c r="AQ76" s="425"/>
      <c r="AR76" s="425"/>
      <c r="AS76" s="425"/>
      <c r="AT76" s="425"/>
      <c r="AU76" s="425"/>
      <c r="AV76" s="425"/>
      <c r="AW76" s="425"/>
      <c r="AX76" s="425"/>
      <c r="AY76" s="425"/>
      <c r="AZ76" s="425"/>
      <c r="BA76" s="425"/>
      <c r="BB76" s="425"/>
      <c r="BC76" s="425"/>
      <c r="BD76" s="425"/>
      <c r="BE76" s="425" t="s">
        <v>61</v>
      </c>
      <c r="BF76" s="425"/>
      <c r="BG76" s="425"/>
      <c r="BH76" s="425"/>
      <c r="BI76" s="425"/>
      <c r="BJ76" s="425"/>
      <c r="BK76" s="425" t="s">
        <v>24</v>
      </c>
      <c r="BL76" s="425"/>
      <c r="BM76" s="425" t="s">
        <v>62</v>
      </c>
      <c r="BN76" s="425"/>
      <c r="BO76" s="425"/>
      <c r="BP76" s="425"/>
      <c r="BQ76" s="425"/>
      <c r="BR76" s="425"/>
    </row>
    <row r="77" spans="1:70" ht="10.5" customHeight="1">
      <c r="A77" s="184"/>
      <c r="B77" s="184"/>
      <c r="C77" s="286">
        <f>C59+1</f>
        <v>8</v>
      </c>
      <c r="D77" s="476">
        <v>-7</v>
      </c>
      <c r="E77" s="49"/>
      <c r="F77" s="30"/>
      <c r="G77" s="421" t="s">
        <v>581</v>
      </c>
      <c r="H77" s="421"/>
      <c r="I77" s="421"/>
      <c r="J77" s="423" t="s">
        <v>89</v>
      </c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259"/>
      <c r="W77" s="422"/>
      <c r="X77" s="422"/>
      <c r="Y77" s="422"/>
      <c r="Z77" s="260"/>
      <c r="AA77" s="426"/>
      <c r="AB77" s="426"/>
      <c r="AC77" s="426"/>
      <c r="AD77" s="426"/>
      <c r="AE77" s="426"/>
      <c r="AF77" s="426"/>
      <c r="AG77" s="426"/>
      <c r="AH77" s="426"/>
      <c r="AI77" s="424"/>
      <c r="AJ77" s="424"/>
      <c r="AK77" s="424"/>
      <c r="AL77" s="424"/>
      <c r="AM77" s="424"/>
      <c r="AN77" s="424"/>
      <c r="AO77" s="424"/>
      <c r="AP77" s="424"/>
      <c r="AQ77" s="424"/>
      <c r="AR77" s="424"/>
      <c r="AS77" s="424"/>
      <c r="AT77" s="424"/>
      <c r="AU77" s="424"/>
      <c r="AV77" s="424"/>
      <c r="AW77" s="424"/>
      <c r="AX77" s="424"/>
      <c r="AY77" s="282"/>
      <c r="AZ77" s="282"/>
      <c r="BA77" s="282"/>
      <c r="BB77" s="282"/>
      <c r="BC77" s="282"/>
      <c r="BD77" s="282"/>
      <c r="BE77" s="259"/>
      <c r="BF77" s="422"/>
      <c r="BG77" s="422"/>
      <c r="BH77" s="422"/>
      <c r="BI77" s="422"/>
      <c r="BJ77" s="260"/>
      <c r="BK77" s="259"/>
      <c r="BL77" s="260"/>
      <c r="BM77" s="282"/>
      <c r="BN77" s="282"/>
      <c r="BO77" s="282"/>
      <c r="BP77" s="282"/>
      <c r="BQ77" s="282"/>
      <c r="BR77" s="282"/>
    </row>
    <row r="78" spans="1:70" ht="10.5" customHeight="1">
      <c r="A78" s="184"/>
      <c r="B78" s="184"/>
      <c r="C78" s="286"/>
      <c r="D78" s="476"/>
      <c r="E78" s="49"/>
      <c r="F78" s="30"/>
      <c r="G78" s="421" t="s">
        <v>582</v>
      </c>
      <c r="H78" s="421"/>
      <c r="I78" s="421"/>
      <c r="J78" s="423" t="s">
        <v>90</v>
      </c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259"/>
      <c r="W78" s="422"/>
      <c r="X78" s="422"/>
      <c r="Y78" s="422"/>
      <c r="Z78" s="260"/>
      <c r="AA78" s="426"/>
      <c r="AB78" s="426"/>
      <c r="AC78" s="426"/>
      <c r="AD78" s="426"/>
      <c r="AE78" s="426"/>
      <c r="AF78" s="426"/>
      <c r="AG78" s="426"/>
      <c r="AH78" s="426"/>
      <c r="AI78" s="424"/>
      <c r="AJ78" s="424"/>
      <c r="AK78" s="424"/>
      <c r="AL78" s="424"/>
      <c r="AM78" s="424"/>
      <c r="AN78" s="424"/>
      <c r="AO78" s="424"/>
      <c r="AP78" s="424"/>
      <c r="AQ78" s="424"/>
      <c r="AR78" s="424"/>
      <c r="AS78" s="424"/>
      <c r="AT78" s="424"/>
      <c r="AU78" s="424"/>
      <c r="AV78" s="424"/>
      <c r="AW78" s="424"/>
      <c r="AX78" s="424"/>
      <c r="AY78" s="282"/>
      <c r="AZ78" s="282"/>
      <c r="BA78" s="282"/>
      <c r="BB78" s="282"/>
      <c r="BC78" s="282"/>
      <c r="BD78" s="282"/>
      <c r="BE78" s="259"/>
      <c r="BF78" s="422"/>
      <c r="BG78" s="422"/>
      <c r="BH78" s="422"/>
      <c r="BI78" s="422"/>
      <c r="BJ78" s="260"/>
      <c r="BK78" s="259"/>
      <c r="BL78" s="260"/>
      <c r="BM78" s="282"/>
      <c r="BN78" s="282"/>
      <c r="BO78" s="282"/>
      <c r="BP78" s="282"/>
      <c r="BQ78" s="282"/>
      <c r="BR78" s="282"/>
    </row>
    <row r="79" spans="1:70" ht="10.5" customHeight="1">
      <c r="A79" s="184"/>
      <c r="B79" s="184"/>
      <c r="C79" s="286"/>
      <c r="D79" s="476"/>
      <c r="E79" s="49"/>
      <c r="F79" s="30"/>
      <c r="G79" s="421" t="s">
        <v>583</v>
      </c>
      <c r="H79" s="421"/>
      <c r="I79" s="421"/>
      <c r="J79" s="423" t="s">
        <v>91</v>
      </c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259"/>
      <c r="W79" s="422"/>
      <c r="X79" s="422"/>
      <c r="Y79" s="422"/>
      <c r="Z79" s="260"/>
      <c r="AA79" s="426"/>
      <c r="AB79" s="426"/>
      <c r="AC79" s="426"/>
      <c r="AD79" s="426"/>
      <c r="AE79" s="426"/>
      <c r="AF79" s="426"/>
      <c r="AG79" s="426"/>
      <c r="AH79" s="426"/>
      <c r="AI79" s="424"/>
      <c r="AJ79" s="424"/>
      <c r="AK79" s="424"/>
      <c r="AL79" s="424"/>
      <c r="AM79" s="424"/>
      <c r="AN79" s="424"/>
      <c r="AO79" s="424"/>
      <c r="AP79" s="424"/>
      <c r="AQ79" s="424"/>
      <c r="AR79" s="424"/>
      <c r="AS79" s="424"/>
      <c r="AT79" s="424"/>
      <c r="AU79" s="424"/>
      <c r="AV79" s="424"/>
      <c r="AW79" s="424"/>
      <c r="AX79" s="424"/>
      <c r="AY79" s="282"/>
      <c r="AZ79" s="282"/>
      <c r="BA79" s="282"/>
      <c r="BB79" s="282"/>
      <c r="BC79" s="282"/>
      <c r="BD79" s="282"/>
      <c r="BE79" s="259"/>
      <c r="BF79" s="422"/>
      <c r="BG79" s="422"/>
      <c r="BH79" s="422"/>
      <c r="BI79" s="422"/>
      <c r="BJ79" s="260"/>
      <c r="BK79" s="259"/>
      <c r="BL79" s="260"/>
      <c r="BM79" s="282"/>
      <c r="BN79" s="282"/>
      <c r="BO79" s="282"/>
      <c r="BP79" s="282"/>
      <c r="BQ79" s="282"/>
      <c r="BR79" s="282"/>
    </row>
    <row r="80" spans="1:70" ht="10.5" customHeight="1">
      <c r="A80" s="184"/>
      <c r="B80" s="184"/>
      <c r="C80" s="286"/>
      <c r="D80" s="476"/>
      <c r="E80" s="49"/>
      <c r="F80" s="30"/>
      <c r="G80" s="421" t="s">
        <v>584</v>
      </c>
      <c r="H80" s="421"/>
      <c r="I80" s="421"/>
      <c r="J80" s="423" t="s">
        <v>92</v>
      </c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259"/>
      <c r="W80" s="422"/>
      <c r="X80" s="422"/>
      <c r="Y80" s="422"/>
      <c r="Z80" s="260"/>
      <c r="AA80" s="426"/>
      <c r="AB80" s="426"/>
      <c r="AC80" s="426"/>
      <c r="AD80" s="426"/>
      <c r="AE80" s="426"/>
      <c r="AF80" s="426"/>
      <c r="AG80" s="426"/>
      <c r="AH80" s="426"/>
      <c r="AI80" s="424"/>
      <c r="AJ80" s="424"/>
      <c r="AK80" s="424"/>
      <c r="AL80" s="424"/>
      <c r="AM80" s="424"/>
      <c r="AN80" s="424"/>
      <c r="AO80" s="424"/>
      <c r="AP80" s="424"/>
      <c r="AQ80" s="424"/>
      <c r="AR80" s="424"/>
      <c r="AS80" s="424"/>
      <c r="AT80" s="424"/>
      <c r="AU80" s="424"/>
      <c r="AV80" s="424"/>
      <c r="AW80" s="424"/>
      <c r="AX80" s="424"/>
      <c r="AY80" s="282"/>
      <c r="AZ80" s="282"/>
      <c r="BA80" s="282"/>
      <c r="BB80" s="282"/>
      <c r="BC80" s="282"/>
      <c r="BD80" s="282"/>
      <c r="BE80" s="259"/>
      <c r="BF80" s="422"/>
      <c r="BG80" s="422"/>
      <c r="BH80" s="422"/>
      <c r="BI80" s="422"/>
      <c r="BJ80" s="260"/>
      <c r="BK80" s="259"/>
      <c r="BL80" s="260"/>
      <c r="BM80" s="282"/>
      <c r="BN80" s="282"/>
      <c r="BO80" s="282"/>
      <c r="BP80" s="282"/>
      <c r="BQ80" s="282"/>
      <c r="BR80" s="282"/>
    </row>
    <row r="81" spans="1:70" ht="10.5" customHeight="1">
      <c r="A81" s="184"/>
      <c r="B81" s="184"/>
      <c r="C81" s="286"/>
      <c r="D81" s="476"/>
      <c r="E81" s="49"/>
      <c r="F81" s="30"/>
      <c r="G81" s="421" t="s">
        <v>585</v>
      </c>
      <c r="H81" s="421"/>
      <c r="I81" s="421"/>
      <c r="J81" s="423" t="s">
        <v>93</v>
      </c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259"/>
      <c r="W81" s="422"/>
      <c r="X81" s="422"/>
      <c r="Y81" s="422"/>
      <c r="Z81" s="260"/>
      <c r="AA81" s="426"/>
      <c r="AB81" s="426"/>
      <c r="AC81" s="426"/>
      <c r="AD81" s="426"/>
      <c r="AE81" s="426"/>
      <c r="AF81" s="426"/>
      <c r="AG81" s="426"/>
      <c r="AH81" s="426"/>
      <c r="AI81" s="424"/>
      <c r="AJ81" s="424"/>
      <c r="AK81" s="424"/>
      <c r="AL81" s="424"/>
      <c r="AM81" s="424"/>
      <c r="AN81" s="424"/>
      <c r="AO81" s="424"/>
      <c r="AP81" s="424"/>
      <c r="AQ81" s="424"/>
      <c r="AR81" s="424"/>
      <c r="AS81" s="424"/>
      <c r="AT81" s="424"/>
      <c r="AU81" s="424"/>
      <c r="AV81" s="424"/>
      <c r="AW81" s="424"/>
      <c r="AX81" s="424"/>
      <c r="AY81" s="282"/>
      <c r="AZ81" s="282"/>
      <c r="BA81" s="282"/>
      <c r="BB81" s="282"/>
      <c r="BC81" s="282"/>
      <c r="BD81" s="282"/>
      <c r="BE81" s="259"/>
      <c r="BF81" s="422"/>
      <c r="BG81" s="422"/>
      <c r="BH81" s="422"/>
      <c r="BI81" s="422"/>
      <c r="BJ81" s="260"/>
      <c r="BK81" s="259"/>
      <c r="BL81" s="260"/>
      <c r="BM81" s="282"/>
      <c r="BN81" s="282"/>
      <c r="BO81" s="282"/>
      <c r="BP81" s="282"/>
      <c r="BQ81" s="282"/>
      <c r="BR81" s="282"/>
    </row>
    <row r="82" spans="1:70" ht="10.5" customHeight="1">
      <c r="A82" s="184"/>
      <c r="B82" s="184"/>
      <c r="C82" s="286"/>
      <c r="D82" s="476"/>
      <c r="E82" s="49"/>
      <c r="F82" s="30"/>
      <c r="G82" s="421" t="s">
        <v>586</v>
      </c>
      <c r="H82" s="421"/>
      <c r="I82" s="421"/>
      <c r="J82" s="423" t="s">
        <v>94</v>
      </c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259"/>
      <c r="W82" s="422"/>
      <c r="X82" s="422"/>
      <c r="Y82" s="422"/>
      <c r="Z82" s="260"/>
      <c r="AA82" s="426"/>
      <c r="AB82" s="426"/>
      <c r="AC82" s="426"/>
      <c r="AD82" s="426"/>
      <c r="AE82" s="426"/>
      <c r="AF82" s="426"/>
      <c r="AG82" s="426"/>
      <c r="AH82" s="426"/>
      <c r="AI82" s="424"/>
      <c r="AJ82" s="424"/>
      <c r="AK82" s="424"/>
      <c r="AL82" s="424"/>
      <c r="AM82" s="424"/>
      <c r="AN82" s="424"/>
      <c r="AO82" s="424"/>
      <c r="AP82" s="424"/>
      <c r="AQ82" s="424"/>
      <c r="AR82" s="424"/>
      <c r="AS82" s="424"/>
      <c r="AT82" s="424"/>
      <c r="AU82" s="424"/>
      <c r="AV82" s="424"/>
      <c r="AW82" s="424"/>
      <c r="AX82" s="424"/>
      <c r="AY82" s="282"/>
      <c r="AZ82" s="282"/>
      <c r="BA82" s="282"/>
      <c r="BB82" s="282"/>
      <c r="BC82" s="282"/>
      <c r="BD82" s="282"/>
      <c r="BE82" s="259"/>
      <c r="BF82" s="422"/>
      <c r="BG82" s="422"/>
      <c r="BH82" s="422"/>
      <c r="BI82" s="422"/>
      <c r="BJ82" s="260"/>
      <c r="BK82" s="259"/>
      <c r="BL82" s="260"/>
      <c r="BM82" s="282"/>
      <c r="BN82" s="282"/>
      <c r="BO82" s="282"/>
      <c r="BP82" s="282"/>
      <c r="BQ82" s="282"/>
      <c r="BR82" s="282"/>
    </row>
    <row r="83" spans="1:70" ht="10.5" customHeight="1">
      <c r="A83" s="184"/>
      <c r="B83" s="184"/>
      <c r="C83" s="286"/>
      <c r="D83" s="476"/>
      <c r="E83" s="49"/>
      <c r="F83" s="30"/>
      <c r="G83" s="421" t="s">
        <v>587</v>
      </c>
      <c r="H83" s="421"/>
      <c r="I83" s="421"/>
      <c r="J83" s="423" t="s">
        <v>95</v>
      </c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259"/>
      <c r="W83" s="422"/>
      <c r="X83" s="422"/>
      <c r="Y83" s="422"/>
      <c r="Z83" s="260"/>
      <c r="AA83" s="426"/>
      <c r="AB83" s="426"/>
      <c r="AC83" s="426"/>
      <c r="AD83" s="426"/>
      <c r="AE83" s="426"/>
      <c r="AF83" s="426"/>
      <c r="AG83" s="426"/>
      <c r="AH83" s="426"/>
      <c r="AI83" s="424"/>
      <c r="AJ83" s="424"/>
      <c r="AK83" s="424"/>
      <c r="AL83" s="424"/>
      <c r="AM83" s="424"/>
      <c r="AN83" s="424"/>
      <c r="AO83" s="424"/>
      <c r="AP83" s="424"/>
      <c r="AQ83" s="424"/>
      <c r="AR83" s="424"/>
      <c r="AS83" s="424"/>
      <c r="AT83" s="424"/>
      <c r="AU83" s="424"/>
      <c r="AV83" s="424"/>
      <c r="AW83" s="424"/>
      <c r="AX83" s="424"/>
      <c r="AY83" s="282"/>
      <c r="AZ83" s="282"/>
      <c r="BA83" s="282"/>
      <c r="BB83" s="282"/>
      <c r="BC83" s="282"/>
      <c r="BD83" s="282"/>
      <c r="BE83" s="259"/>
      <c r="BF83" s="422"/>
      <c r="BG83" s="422"/>
      <c r="BH83" s="422"/>
      <c r="BI83" s="422"/>
      <c r="BJ83" s="260"/>
      <c r="BK83" s="259"/>
      <c r="BL83" s="260"/>
      <c r="BM83" s="282"/>
      <c r="BN83" s="282"/>
      <c r="BO83" s="282"/>
      <c r="BP83" s="282"/>
      <c r="BQ83" s="282"/>
      <c r="BR83" s="282"/>
    </row>
    <row r="84" spans="1:70" ht="10.5" customHeight="1">
      <c r="A84" s="184"/>
      <c r="B84" s="184"/>
      <c r="C84" s="116">
        <f>C77+1</f>
        <v>9</v>
      </c>
      <c r="D84" s="115">
        <v>-4</v>
      </c>
      <c r="E84" s="49"/>
      <c r="F84" s="30"/>
      <c r="G84" s="421" t="s">
        <v>588</v>
      </c>
      <c r="H84" s="421"/>
      <c r="I84" s="421"/>
      <c r="J84" s="423" t="s">
        <v>96</v>
      </c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256"/>
      <c r="W84" s="257"/>
      <c r="X84" s="257"/>
      <c r="Y84" s="257"/>
      <c r="Z84" s="257"/>
      <c r="AA84" s="257"/>
      <c r="AB84" s="257"/>
      <c r="AC84" s="257"/>
      <c r="AD84" s="257"/>
      <c r="AE84" s="257"/>
      <c r="AF84" s="257"/>
      <c r="AG84" s="257"/>
      <c r="AH84" s="257"/>
      <c r="AI84" s="257"/>
      <c r="AJ84" s="257"/>
      <c r="AK84" s="257"/>
      <c r="AL84" s="257"/>
      <c r="AM84" s="257"/>
      <c r="AN84" s="257"/>
      <c r="AO84" s="257"/>
      <c r="AP84" s="257"/>
      <c r="AQ84" s="257"/>
      <c r="AR84" s="257"/>
      <c r="AS84" s="257"/>
      <c r="AT84" s="257"/>
      <c r="AU84" s="257"/>
      <c r="AV84" s="257"/>
      <c r="AW84" s="257"/>
      <c r="AX84" s="267"/>
      <c r="AY84" s="421" t="s">
        <v>589</v>
      </c>
      <c r="AZ84" s="421"/>
      <c r="BA84" s="421"/>
      <c r="BB84" s="423" t="s">
        <v>97</v>
      </c>
      <c r="BC84" s="423"/>
      <c r="BD84" s="423"/>
      <c r="BE84" s="423"/>
      <c r="BF84" s="423"/>
      <c r="BG84" s="423"/>
      <c r="BH84" s="423"/>
      <c r="BI84" s="423"/>
      <c r="BJ84" s="423"/>
      <c r="BK84" s="484"/>
      <c r="BL84" s="485"/>
      <c r="BM84" s="485"/>
      <c r="BN84" s="485"/>
      <c r="BO84" s="485"/>
      <c r="BP84" s="485"/>
      <c r="BQ84" s="485"/>
      <c r="BR84" s="486"/>
    </row>
    <row r="85" spans="1:70" ht="19.5" customHeight="1">
      <c r="A85" s="184"/>
      <c r="B85" s="184"/>
      <c r="D85" s="115"/>
      <c r="E85" s="49"/>
      <c r="F85" s="60"/>
      <c r="G85" s="102"/>
      <c r="H85" s="103"/>
      <c r="I85" s="103"/>
      <c r="J85" s="107" t="s">
        <v>82</v>
      </c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483" t="s">
        <v>315</v>
      </c>
      <c r="AC85" s="483"/>
      <c r="AD85" s="483"/>
      <c r="AE85" s="483"/>
      <c r="AF85" s="483"/>
      <c r="AG85" s="483"/>
      <c r="AH85" s="483"/>
      <c r="AI85" s="483"/>
      <c r="AJ85" s="483"/>
      <c r="AK85" s="483"/>
      <c r="AL85" s="483"/>
      <c r="AM85" s="483"/>
      <c r="AN85" s="483"/>
      <c r="AO85" s="483"/>
      <c r="AP85" s="483"/>
      <c r="AQ85" s="483"/>
      <c r="AR85" s="483"/>
      <c r="AS85" s="483"/>
      <c r="AT85" s="483"/>
      <c r="AU85" s="483"/>
      <c r="AV85" s="483"/>
      <c r="AW85" s="483"/>
      <c r="AX85" s="483"/>
      <c r="AY85" s="483"/>
      <c r="AZ85" s="483"/>
      <c r="BA85" s="483"/>
      <c r="BB85" s="483"/>
      <c r="BC85" s="483"/>
      <c r="BD85" s="483"/>
      <c r="BE85" s="483"/>
      <c r="BF85" s="483"/>
      <c r="BG85" s="483"/>
      <c r="BH85" s="483"/>
      <c r="BI85" s="483"/>
      <c r="BJ85" s="483"/>
      <c r="BK85" s="483"/>
      <c r="BL85" s="483"/>
      <c r="BM85" s="483"/>
      <c r="BN85" s="483"/>
      <c r="BO85" s="483"/>
      <c r="BP85" s="483"/>
      <c r="BQ85" s="483"/>
      <c r="BR85" s="483"/>
    </row>
    <row r="86" spans="1:48" ht="3.75" customHeight="1">
      <c r="A86" s="184"/>
      <c r="B86" s="184"/>
      <c r="D86" s="113"/>
      <c r="E86" s="49"/>
      <c r="F86" s="30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0"/>
      <c r="AK86" s="94"/>
      <c r="AL86" s="94"/>
      <c r="AM86" s="94"/>
      <c r="AN86" s="94"/>
      <c r="AO86" s="94"/>
      <c r="AP86" s="94"/>
      <c r="AQ86" s="28"/>
      <c r="AR86" s="28"/>
      <c r="AS86" s="28"/>
      <c r="AT86" s="28"/>
      <c r="AU86" s="28"/>
      <c r="AV86" s="28"/>
    </row>
    <row r="87" spans="1:71" ht="10.5" customHeight="1" thickBot="1">
      <c r="A87" s="184"/>
      <c r="B87" s="184"/>
      <c r="D87" s="113"/>
      <c r="E87" s="49"/>
      <c r="F87" s="61"/>
      <c r="G87" s="100" t="s">
        <v>561</v>
      </c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100"/>
      <c r="BS87" s="101"/>
    </row>
    <row r="88" spans="1:6" ht="3.75" customHeight="1">
      <c r="A88" s="184"/>
      <c r="B88" s="184"/>
      <c r="D88" s="113"/>
      <c r="E88" s="49"/>
      <c r="F88" s="30"/>
    </row>
    <row r="89" spans="1:70" ht="10.5" customHeight="1">
      <c r="A89" s="184"/>
      <c r="B89" s="184"/>
      <c r="D89" s="113"/>
      <c r="E89" s="49"/>
      <c r="F89" s="30"/>
      <c r="G89" s="480" t="s">
        <v>98</v>
      </c>
      <c r="H89" s="481"/>
      <c r="I89" s="481"/>
      <c r="J89" s="481"/>
      <c r="K89" s="481"/>
      <c r="L89" s="481"/>
      <c r="M89" s="481"/>
      <c r="N89" s="481"/>
      <c r="O89" s="481"/>
      <c r="P89" s="481"/>
      <c r="Q89" s="481"/>
      <c r="R89" s="481"/>
      <c r="S89" s="481"/>
      <c r="T89" s="481"/>
      <c r="U89" s="481"/>
      <c r="V89" s="481"/>
      <c r="W89" s="481"/>
      <c r="X89" s="481"/>
      <c r="Y89" s="481"/>
      <c r="Z89" s="481"/>
      <c r="AA89" s="481"/>
      <c r="AB89" s="481"/>
      <c r="AC89" s="481"/>
      <c r="AD89" s="481"/>
      <c r="AE89" s="481"/>
      <c r="AF89" s="481"/>
      <c r="AG89" s="481"/>
      <c r="AH89" s="481"/>
      <c r="AI89" s="481"/>
      <c r="AJ89" s="481"/>
      <c r="AK89" s="481"/>
      <c r="AL89" s="481"/>
      <c r="AM89" s="481"/>
      <c r="AN89" s="481"/>
      <c r="AO89" s="481"/>
      <c r="AP89" s="481"/>
      <c r="AQ89" s="481"/>
      <c r="AR89" s="481"/>
      <c r="AS89" s="481"/>
      <c r="AT89" s="481"/>
      <c r="AU89" s="481"/>
      <c r="AV89" s="481"/>
      <c r="AW89" s="481"/>
      <c r="AX89" s="481"/>
      <c r="AY89" s="481"/>
      <c r="AZ89" s="481"/>
      <c r="BA89" s="481"/>
      <c r="BB89" s="481"/>
      <c r="BC89" s="481"/>
      <c r="BD89" s="481"/>
      <c r="BE89" s="481"/>
      <c r="BF89" s="481"/>
      <c r="BG89" s="481"/>
      <c r="BH89" s="481"/>
      <c r="BI89" s="481"/>
      <c r="BJ89" s="481"/>
      <c r="BK89" s="481"/>
      <c r="BL89" s="481"/>
      <c r="BM89" s="481"/>
      <c r="BN89" s="481"/>
      <c r="BO89" s="481"/>
      <c r="BP89" s="481"/>
      <c r="BQ89" s="481"/>
      <c r="BR89" s="482"/>
    </row>
    <row r="90" spans="1:70" ht="10.5" customHeight="1">
      <c r="A90" s="184">
        <v>0</v>
      </c>
      <c r="B90" s="184"/>
      <c r="D90" s="113"/>
      <c r="E90" s="49" t="s">
        <v>37</v>
      </c>
      <c r="F90" s="30"/>
      <c r="G90" s="500" t="s">
        <v>562</v>
      </c>
      <c r="H90" s="500"/>
      <c r="I90" s="500"/>
      <c r="J90" s="477" t="s">
        <v>99</v>
      </c>
      <c r="K90" s="478"/>
      <c r="L90" s="478"/>
      <c r="M90" s="478"/>
      <c r="N90" s="478"/>
      <c r="O90" s="478"/>
      <c r="P90" s="478"/>
      <c r="Q90" s="479"/>
      <c r="R90" s="519" t="s">
        <v>563</v>
      </c>
      <c r="S90" s="520"/>
      <c r="T90" s="521"/>
      <c r="U90" s="210" t="s">
        <v>100</v>
      </c>
      <c r="V90" s="211"/>
      <c r="W90" s="211"/>
      <c r="X90" s="211"/>
      <c r="Y90" s="211"/>
      <c r="Z90" s="211"/>
      <c r="AA90" s="211"/>
      <c r="AB90" s="212"/>
      <c r="AC90" s="519" t="s">
        <v>564</v>
      </c>
      <c r="AD90" s="520"/>
      <c r="AE90" s="521"/>
      <c r="AF90" s="210" t="s">
        <v>101</v>
      </c>
      <c r="AG90" s="211"/>
      <c r="AH90" s="211"/>
      <c r="AI90" s="211"/>
      <c r="AJ90" s="211"/>
      <c r="AK90" s="211"/>
      <c r="AL90" s="212"/>
      <c r="AM90" s="219"/>
      <c r="AN90" s="220"/>
      <c r="AO90" s="220"/>
      <c r="AP90" s="220"/>
      <c r="AQ90" s="220"/>
      <c r="AR90" s="220"/>
      <c r="AS90" s="220"/>
      <c r="AT90" s="220"/>
      <c r="AU90" s="220"/>
      <c r="AV90" s="220"/>
      <c r="AW90" s="220"/>
      <c r="AX90" s="220"/>
      <c r="AY90" s="220"/>
      <c r="AZ90" s="220"/>
      <c r="BA90" s="220"/>
      <c r="BB90" s="220"/>
      <c r="BC90" s="220"/>
      <c r="BD90" s="220"/>
      <c r="BE90" s="220"/>
      <c r="BF90" s="220"/>
      <c r="BG90" s="220"/>
      <c r="BH90" s="220"/>
      <c r="BI90" s="220"/>
      <c r="BJ90" s="220"/>
      <c r="BK90" s="220"/>
      <c r="BL90" s="220"/>
      <c r="BM90" s="220"/>
      <c r="BN90" s="220"/>
      <c r="BO90" s="220"/>
      <c r="BP90" s="220"/>
      <c r="BQ90" s="220"/>
      <c r="BR90" s="221"/>
    </row>
    <row r="91" spans="1:73" ht="10.5" customHeight="1">
      <c r="A91" s="184">
        <v>0</v>
      </c>
      <c r="B91" s="184"/>
      <c r="D91" s="113"/>
      <c r="E91" s="49" t="s">
        <v>37</v>
      </c>
      <c r="F91" s="30"/>
      <c r="G91" s="209" t="s">
        <v>565</v>
      </c>
      <c r="H91" s="209"/>
      <c r="I91" s="209"/>
      <c r="J91" s="477" t="s">
        <v>102</v>
      </c>
      <c r="K91" s="478"/>
      <c r="L91" s="478"/>
      <c r="M91" s="478"/>
      <c r="N91" s="478"/>
      <c r="O91" s="478"/>
      <c r="P91" s="478"/>
      <c r="Q91" s="479"/>
      <c r="R91" s="519" t="s">
        <v>566</v>
      </c>
      <c r="S91" s="520"/>
      <c r="T91" s="521"/>
      <c r="U91" s="210" t="s">
        <v>103</v>
      </c>
      <c r="V91" s="211"/>
      <c r="W91" s="211"/>
      <c r="X91" s="211"/>
      <c r="Y91" s="211"/>
      <c r="Z91" s="211"/>
      <c r="AA91" s="211"/>
      <c r="AB91" s="212"/>
      <c r="AC91" s="519" t="s">
        <v>567</v>
      </c>
      <c r="AD91" s="520"/>
      <c r="AE91" s="521"/>
      <c r="AF91" s="210" t="s">
        <v>104</v>
      </c>
      <c r="AG91" s="211"/>
      <c r="AH91" s="211"/>
      <c r="AI91" s="211"/>
      <c r="AJ91" s="526"/>
      <c r="AK91" s="526"/>
      <c r="AL91" s="526"/>
      <c r="AM91" s="527"/>
      <c r="AN91" s="552" t="s">
        <v>568</v>
      </c>
      <c r="AO91" s="553"/>
      <c r="AP91" s="554"/>
      <c r="AQ91" s="525" t="s">
        <v>105</v>
      </c>
      <c r="AR91" s="526"/>
      <c r="AS91" s="526"/>
      <c r="AT91" s="526"/>
      <c r="AU91" s="526"/>
      <c r="AV91" s="526"/>
      <c r="AW91" s="526"/>
      <c r="AX91" s="527"/>
      <c r="AY91" s="552" t="s">
        <v>569</v>
      </c>
      <c r="AZ91" s="553"/>
      <c r="BA91" s="554"/>
      <c r="BB91" s="525" t="s">
        <v>106</v>
      </c>
      <c r="BC91" s="526"/>
      <c r="BD91" s="526"/>
      <c r="BE91" s="526"/>
      <c r="BF91" s="526"/>
      <c r="BG91" s="526"/>
      <c r="BH91" s="526"/>
      <c r="BI91" s="526"/>
      <c r="BJ91" s="526"/>
      <c r="BK91" s="526"/>
      <c r="BL91" s="526"/>
      <c r="BM91" s="526"/>
      <c r="BN91" s="526"/>
      <c r="BO91" s="526"/>
      <c r="BP91" s="526"/>
      <c r="BQ91" s="526"/>
      <c r="BR91" s="527"/>
      <c r="BT91" s="9"/>
      <c r="BU91" s="9"/>
    </row>
    <row r="92" spans="1:73" ht="10.5" customHeight="1">
      <c r="A92" s="184"/>
      <c r="B92" s="184"/>
      <c r="D92" s="113"/>
      <c r="E92" s="49"/>
      <c r="F92" s="30"/>
      <c r="G92" s="522" t="s">
        <v>570</v>
      </c>
      <c r="H92" s="523"/>
      <c r="I92" s="524"/>
      <c r="J92" s="477" t="s">
        <v>107</v>
      </c>
      <c r="K92" s="478"/>
      <c r="L92" s="478"/>
      <c r="M92" s="478"/>
      <c r="N92" s="478"/>
      <c r="O92" s="478"/>
      <c r="P92" s="478"/>
      <c r="Q92" s="478"/>
      <c r="R92" s="478"/>
      <c r="S92" s="478"/>
      <c r="T92" s="478"/>
      <c r="U92" s="478"/>
      <c r="V92" s="478"/>
      <c r="W92" s="478"/>
      <c r="X92" s="478"/>
      <c r="Y92" s="478"/>
      <c r="Z92" s="478"/>
      <c r="AA92" s="478"/>
      <c r="AB92" s="479"/>
      <c r="AC92" s="477" t="s">
        <v>110</v>
      </c>
      <c r="AD92" s="478"/>
      <c r="AE92" s="478"/>
      <c r="AF92" s="478"/>
      <c r="AG92" s="478"/>
      <c r="AH92" s="478"/>
      <c r="AI92" s="478"/>
      <c r="AJ92" s="478"/>
      <c r="AK92" s="478"/>
      <c r="AL92" s="478"/>
      <c r="AM92" s="478"/>
      <c r="AN92" s="478"/>
      <c r="AO92" s="478"/>
      <c r="AP92" s="478"/>
      <c r="AQ92" s="478"/>
      <c r="AR92" s="478"/>
      <c r="AS92" s="478"/>
      <c r="AT92" s="478"/>
      <c r="AU92" s="478"/>
      <c r="AV92" s="478"/>
      <c r="AW92" s="478"/>
      <c r="AX92" s="478"/>
      <c r="AY92" s="478"/>
      <c r="AZ92" s="478"/>
      <c r="BA92" s="478"/>
      <c r="BB92" s="478"/>
      <c r="BC92" s="478"/>
      <c r="BD92" s="478"/>
      <c r="BE92" s="478"/>
      <c r="BF92" s="478"/>
      <c r="BG92" s="478"/>
      <c r="BH92" s="478"/>
      <c r="BI92" s="478"/>
      <c r="BJ92" s="479"/>
      <c r="BK92" s="551" t="s">
        <v>111</v>
      </c>
      <c r="BL92" s="551"/>
      <c r="BM92" s="551"/>
      <c r="BN92" s="551"/>
      <c r="BO92" s="551"/>
      <c r="BP92" s="551"/>
      <c r="BQ92" s="551"/>
      <c r="BR92" s="551"/>
      <c r="BS92" s="180"/>
      <c r="BT92" s="9"/>
      <c r="BU92" s="9"/>
    </row>
    <row r="93" spans="1:70" ht="10.5" customHeight="1">
      <c r="A93" s="184">
        <v>0</v>
      </c>
      <c r="B93" s="184"/>
      <c r="D93" s="113"/>
      <c r="E93" s="49"/>
      <c r="F93" s="30"/>
      <c r="G93" s="522" t="s">
        <v>571</v>
      </c>
      <c r="H93" s="523"/>
      <c r="I93" s="524"/>
      <c r="J93" s="493" t="s">
        <v>108</v>
      </c>
      <c r="K93" s="494"/>
      <c r="L93" s="494"/>
      <c r="M93" s="494"/>
      <c r="N93" s="494"/>
      <c r="O93" s="494"/>
      <c r="P93" s="494"/>
      <c r="Q93" s="495"/>
      <c r="R93" s="522" t="s">
        <v>572</v>
      </c>
      <c r="S93" s="523"/>
      <c r="T93" s="524"/>
      <c r="U93" s="493" t="s">
        <v>109</v>
      </c>
      <c r="V93" s="494"/>
      <c r="W93" s="494"/>
      <c r="X93" s="494"/>
      <c r="Y93" s="494"/>
      <c r="Z93" s="494"/>
      <c r="AA93" s="494"/>
      <c r="AB93" s="495"/>
      <c r="AC93" s="546"/>
      <c r="AD93" s="547"/>
      <c r="AE93" s="547"/>
      <c r="AF93" s="547"/>
      <c r="AG93" s="547"/>
      <c r="AH93" s="547"/>
      <c r="AI93" s="547"/>
      <c r="AJ93" s="547"/>
      <c r="AK93" s="547"/>
      <c r="AL93" s="547"/>
      <c r="AM93" s="547"/>
      <c r="AN93" s="547"/>
      <c r="AO93" s="547"/>
      <c r="AP93" s="547"/>
      <c r="AQ93" s="547"/>
      <c r="AR93" s="547"/>
      <c r="AS93" s="547"/>
      <c r="AT93" s="547"/>
      <c r="AU93" s="547"/>
      <c r="AV93" s="547"/>
      <c r="AW93" s="547"/>
      <c r="AX93" s="547"/>
      <c r="AY93" s="547"/>
      <c r="AZ93" s="547"/>
      <c r="BA93" s="547"/>
      <c r="BB93" s="547"/>
      <c r="BC93" s="547"/>
      <c r="BD93" s="547"/>
      <c r="BE93" s="547"/>
      <c r="BF93" s="547"/>
      <c r="BG93" s="547"/>
      <c r="BH93" s="547"/>
      <c r="BI93" s="547"/>
      <c r="BJ93" s="548"/>
      <c r="BK93" s="549"/>
      <c r="BL93" s="549"/>
      <c r="BM93" s="549"/>
      <c r="BN93" s="549"/>
      <c r="BO93" s="549"/>
      <c r="BP93" s="549"/>
      <c r="BQ93" s="549"/>
      <c r="BR93" s="549"/>
    </row>
    <row r="94" spans="1:49" ht="7.5" customHeight="1">
      <c r="A94" s="184"/>
      <c r="B94" s="184"/>
      <c r="D94" s="113"/>
      <c r="E94" s="49"/>
      <c r="F94" s="30"/>
      <c r="G94" s="82"/>
      <c r="O94" s="104" t="s">
        <v>112</v>
      </c>
      <c r="AH94" s="108"/>
      <c r="AW94" s="109" t="s">
        <v>113</v>
      </c>
    </row>
    <row r="95" spans="1:70" ht="10.5" customHeight="1">
      <c r="A95" s="184"/>
      <c r="B95" s="184"/>
      <c r="D95" s="113"/>
      <c r="E95" s="49"/>
      <c r="F95" s="30"/>
      <c r="G95" s="242" t="s">
        <v>114</v>
      </c>
      <c r="H95" s="243"/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243"/>
      <c r="T95" s="244"/>
      <c r="U95" s="242" t="s">
        <v>117</v>
      </c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43"/>
      <c r="AH95" s="243"/>
      <c r="AI95" s="243"/>
      <c r="AJ95" s="243"/>
      <c r="AK95" s="243"/>
      <c r="AL95" s="243"/>
      <c r="AM95" s="243"/>
      <c r="AN95" s="243"/>
      <c r="AO95" s="243"/>
      <c r="AP95" s="243"/>
      <c r="AQ95" s="243"/>
      <c r="AR95" s="243"/>
      <c r="AS95" s="243"/>
      <c r="AT95" s="243"/>
      <c r="AU95" s="243"/>
      <c r="AV95" s="243"/>
      <c r="AW95" s="243"/>
      <c r="AX95" s="243"/>
      <c r="AY95" s="243"/>
      <c r="AZ95" s="243"/>
      <c r="BA95" s="243"/>
      <c r="BB95" s="243"/>
      <c r="BC95" s="243"/>
      <c r="BD95" s="243"/>
      <c r="BE95" s="243"/>
      <c r="BF95" s="243"/>
      <c r="BG95" s="243"/>
      <c r="BH95" s="243"/>
      <c r="BI95" s="243"/>
      <c r="BJ95" s="243"/>
      <c r="BK95" s="243"/>
      <c r="BL95" s="243"/>
      <c r="BM95" s="243"/>
      <c r="BN95" s="243"/>
      <c r="BO95" s="243"/>
      <c r="BP95" s="243"/>
      <c r="BQ95" s="243"/>
      <c r="BR95" s="244"/>
    </row>
    <row r="96" spans="1:72" ht="10.5" customHeight="1">
      <c r="A96" s="184">
        <f>IF(AND(A97&lt;&gt;"",A98&lt;&gt;""),A97&amp;", "&amp;A98,IF(A97&lt;&gt;"",A97,IF(A98&lt;&gt;"",A98,"Não informadas")))</f>
        <v>0</v>
      </c>
      <c r="B96" s="192"/>
      <c r="C96" s="116">
        <f>C64+1</f>
        <v>1</v>
      </c>
      <c r="D96" s="113">
        <v>3</v>
      </c>
      <c r="E96" s="49"/>
      <c r="F96" s="30"/>
      <c r="G96" s="535" t="s">
        <v>573</v>
      </c>
      <c r="H96" s="535"/>
      <c r="I96" s="535"/>
      <c r="J96" s="423" t="s">
        <v>115</v>
      </c>
      <c r="K96" s="423"/>
      <c r="L96" s="423"/>
      <c r="M96" s="423"/>
      <c r="N96" s="423"/>
      <c r="O96" s="536"/>
      <c r="P96" s="536"/>
      <c r="Q96" s="536"/>
      <c r="R96" s="536"/>
      <c r="S96" s="536"/>
      <c r="T96" s="536"/>
      <c r="U96" s="550" t="s">
        <v>574</v>
      </c>
      <c r="V96" s="550"/>
      <c r="W96" s="550"/>
      <c r="X96" s="423" t="s">
        <v>118</v>
      </c>
      <c r="Y96" s="423"/>
      <c r="Z96" s="423"/>
      <c r="AA96" s="423"/>
      <c r="AB96" s="423"/>
      <c r="AC96" s="537" t="s">
        <v>575</v>
      </c>
      <c r="AD96" s="537"/>
      <c r="AE96" s="537"/>
      <c r="AF96" s="537"/>
      <c r="AG96" s="212" t="s">
        <v>307</v>
      </c>
      <c r="AH96" s="534"/>
      <c r="AI96" s="534"/>
      <c r="AJ96" s="534"/>
      <c r="AK96" s="534"/>
      <c r="AL96" s="537" t="s">
        <v>576</v>
      </c>
      <c r="AM96" s="537"/>
      <c r="AN96" s="537"/>
      <c r="AO96" s="537"/>
      <c r="AP96" s="212" t="s">
        <v>119</v>
      </c>
      <c r="AQ96" s="534"/>
      <c r="AR96" s="534"/>
      <c r="AS96" s="534"/>
      <c r="AT96" s="534"/>
      <c r="AU96" s="219"/>
      <c r="AV96" s="220"/>
      <c r="AW96" s="220"/>
      <c r="AX96" s="220"/>
      <c r="AY96" s="220"/>
      <c r="AZ96" s="220"/>
      <c r="BA96" s="220"/>
      <c r="BB96" s="220"/>
      <c r="BC96" s="220"/>
      <c r="BD96" s="220"/>
      <c r="BE96" s="220"/>
      <c r="BF96" s="220"/>
      <c r="BG96" s="220"/>
      <c r="BH96" s="220"/>
      <c r="BI96" s="220"/>
      <c r="BJ96" s="220"/>
      <c r="BK96" s="220"/>
      <c r="BL96" s="220"/>
      <c r="BM96" s="220"/>
      <c r="BN96" s="220"/>
      <c r="BO96" s="220"/>
      <c r="BP96" s="220"/>
      <c r="BQ96" s="220"/>
      <c r="BR96" s="221"/>
      <c r="BS96" s="96"/>
      <c r="BT96" s="96"/>
    </row>
    <row r="97" spans="1:70" ht="10.5" customHeight="1">
      <c r="A97" s="184">
        <v>0</v>
      </c>
      <c r="B97" s="184"/>
      <c r="C97" s="116">
        <f>C96+1</f>
        <v>2</v>
      </c>
      <c r="D97" s="113">
        <v>3</v>
      </c>
      <c r="E97" s="49"/>
      <c r="F97" s="30"/>
      <c r="G97" s="535" t="s">
        <v>577</v>
      </c>
      <c r="H97" s="535"/>
      <c r="I97" s="535"/>
      <c r="J97" s="423" t="s">
        <v>39</v>
      </c>
      <c r="K97" s="423"/>
      <c r="L97" s="423"/>
      <c r="M97" s="423"/>
      <c r="N97" s="423"/>
      <c r="O97" s="536"/>
      <c r="P97" s="536"/>
      <c r="Q97" s="536"/>
      <c r="R97" s="536"/>
      <c r="S97" s="536"/>
      <c r="T97" s="536"/>
      <c r="U97" s="550"/>
      <c r="V97" s="550"/>
      <c r="W97" s="550"/>
      <c r="X97" s="423"/>
      <c r="Y97" s="423"/>
      <c r="Z97" s="423"/>
      <c r="AA97" s="423"/>
      <c r="AB97" s="423"/>
      <c r="AC97" s="537"/>
      <c r="AD97" s="537"/>
      <c r="AE97" s="537"/>
      <c r="AF97" s="537"/>
      <c r="AG97" s="534"/>
      <c r="AH97" s="534"/>
      <c r="AI97" s="534"/>
      <c r="AJ97" s="534"/>
      <c r="AK97" s="534"/>
      <c r="AL97" s="537"/>
      <c r="AM97" s="537"/>
      <c r="AN97" s="537"/>
      <c r="AO97" s="537"/>
      <c r="AP97" s="534"/>
      <c r="AQ97" s="534"/>
      <c r="AR97" s="534"/>
      <c r="AS97" s="534"/>
      <c r="AT97" s="534"/>
      <c r="AU97" s="538"/>
      <c r="AV97" s="539"/>
      <c r="AW97" s="539"/>
      <c r="AX97" s="539"/>
      <c r="AY97" s="539"/>
      <c r="AZ97" s="539"/>
      <c r="BA97" s="539"/>
      <c r="BB97" s="539"/>
      <c r="BC97" s="539"/>
      <c r="BD97" s="539"/>
      <c r="BE97" s="539"/>
      <c r="BF97" s="539"/>
      <c r="BG97" s="539"/>
      <c r="BH97" s="539"/>
      <c r="BI97" s="539"/>
      <c r="BJ97" s="539"/>
      <c r="BK97" s="539"/>
      <c r="BL97" s="539"/>
      <c r="BM97" s="539"/>
      <c r="BN97" s="539"/>
      <c r="BO97" s="539"/>
      <c r="BP97" s="539"/>
      <c r="BQ97" s="539"/>
      <c r="BR97" s="540"/>
    </row>
    <row r="98" spans="1:70" ht="10.5" customHeight="1">
      <c r="A98" s="184">
        <f>IF(AU96&lt;&gt;"",AU96,"")</f>
      </c>
      <c r="B98" s="184"/>
      <c r="D98" s="113"/>
      <c r="E98" s="49"/>
      <c r="F98" s="30"/>
      <c r="G98" s="535" t="s">
        <v>578</v>
      </c>
      <c r="H98" s="535"/>
      <c r="I98" s="535"/>
      <c r="J98" s="555" t="s">
        <v>116</v>
      </c>
      <c r="K98" s="555"/>
      <c r="L98" s="555"/>
      <c r="M98" s="555"/>
      <c r="N98" s="555"/>
      <c r="O98" s="556">
        <f>MAX(0.001,SUM(O96:T97))</f>
        <v>0.001</v>
      </c>
      <c r="P98" s="556"/>
      <c r="Q98" s="556"/>
      <c r="R98" s="556"/>
      <c r="S98" s="556"/>
      <c r="T98" s="556"/>
      <c r="U98" s="550"/>
      <c r="V98" s="550"/>
      <c r="W98" s="550"/>
      <c r="X98" s="423"/>
      <c r="Y98" s="423"/>
      <c r="Z98" s="423"/>
      <c r="AA98" s="423"/>
      <c r="AB98" s="423"/>
      <c r="AC98" s="537"/>
      <c r="AD98" s="537"/>
      <c r="AE98" s="537"/>
      <c r="AF98" s="537"/>
      <c r="AG98" s="495"/>
      <c r="AH98" s="534"/>
      <c r="AI98" s="534"/>
      <c r="AJ98" s="534"/>
      <c r="AK98" s="534"/>
      <c r="AL98" s="537"/>
      <c r="AM98" s="537"/>
      <c r="AN98" s="537"/>
      <c r="AO98" s="537"/>
      <c r="AP98" s="495"/>
      <c r="AQ98" s="534"/>
      <c r="AR98" s="534"/>
      <c r="AS98" s="534"/>
      <c r="AT98" s="534"/>
      <c r="AU98" s="541"/>
      <c r="AV98" s="338"/>
      <c r="AW98" s="338"/>
      <c r="AX98" s="338"/>
      <c r="AY98" s="338"/>
      <c r="AZ98" s="338"/>
      <c r="BA98" s="338"/>
      <c r="BB98" s="338"/>
      <c r="BC98" s="338"/>
      <c r="BD98" s="338"/>
      <c r="BE98" s="338"/>
      <c r="BF98" s="338"/>
      <c r="BG98" s="338"/>
      <c r="BH98" s="338"/>
      <c r="BI98" s="338"/>
      <c r="BJ98" s="338"/>
      <c r="BK98" s="338"/>
      <c r="BL98" s="338"/>
      <c r="BM98" s="338"/>
      <c r="BN98" s="338"/>
      <c r="BO98" s="338"/>
      <c r="BP98" s="338"/>
      <c r="BQ98" s="338"/>
      <c r="BR98" s="542"/>
    </row>
    <row r="99" spans="1:34" ht="3.75" customHeight="1">
      <c r="A99" s="184"/>
      <c r="B99" s="184"/>
      <c r="D99" s="113"/>
      <c r="E99" s="49"/>
      <c r="F99" s="30"/>
      <c r="G99" s="55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</row>
    <row r="100" spans="1:183" s="119" customFormat="1" ht="10.5" customHeight="1" thickBot="1">
      <c r="A100" s="193"/>
      <c r="B100" s="194"/>
      <c r="C100" s="113"/>
      <c r="D100" s="115"/>
      <c r="E100" s="49"/>
      <c r="F100" s="61"/>
      <c r="G100" s="51" t="s">
        <v>385</v>
      </c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BQ100" s="127"/>
      <c r="BR100" s="127"/>
      <c r="BS100" s="128"/>
      <c r="BV100" s="70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0"/>
      <c r="CH100" s="70"/>
      <c r="CI100" s="70"/>
      <c r="CJ100" s="70"/>
      <c r="CK100" s="70"/>
      <c r="CL100" s="70"/>
      <c r="CM100" s="70"/>
      <c r="CN100" s="70"/>
      <c r="CO100" s="70"/>
      <c r="CP100" s="70"/>
      <c r="CQ100" s="70"/>
      <c r="CR100" s="70"/>
      <c r="CS100" s="70"/>
      <c r="CT100" s="70"/>
      <c r="CU100" s="70"/>
      <c r="CV100" s="70"/>
      <c r="CW100" s="70"/>
      <c r="CX100" s="70"/>
      <c r="CY100" s="70"/>
      <c r="CZ100" s="70"/>
      <c r="DA100" s="70"/>
      <c r="DB100" s="70"/>
      <c r="DC100" s="70"/>
      <c r="DD100" s="70"/>
      <c r="DE100" s="70"/>
      <c r="DF100" s="70"/>
      <c r="DG100" s="70"/>
      <c r="DH100" s="70"/>
      <c r="DI100" s="70"/>
      <c r="DJ100" s="70"/>
      <c r="DK100" s="70"/>
      <c r="DL100" s="70"/>
      <c r="DM100" s="70"/>
      <c r="DN100" s="70"/>
      <c r="DO100" s="70"/>
      <c r="DP100" s="70"/>
      <c r="DQ100" s="70"/>
      <c r="DR100" s="70"/>
      <c r="DS100" s="70"/>
      <c r="DT100" s="70"/>
      <c r="DU100" s="70"/>
      <c r="DV100" s="70"/>
      <c r="DW100" s="70"/>
      <c r="DX100" s="70"/>
      <c r="DY100" s="70"/>
      <c r="DZ100" s="70"/>
      <c r="EA100" s="70"/>
      <c r="EB100" s="70"/>
      <c r="EC100" s="70"/>
      <c r="ED100" s="70"/>
      <c r="EE100" s="70"/>
      <c r="EF100" s="70"/>
      <c r="EG100" s="70"/>
      <c r="EH100" s="70"/>
      <c r="EI100" s="70"/>
      <c r="EJ100" s="70"/>
      <c r="EK100" s="70"/>
      <c r="EL100" s="70"/>
      <c r="EM100" s="70"/>
      <c r="EN100" s="70"/>
      <c r="EO100" s="70"/>
      <c r="EP100" s="70"/>
      <c r="EQ100" s="70"/>
      <c r="ER100" s="70"/>
      <c r="ES100" s="70"/>
      <c r="ET100" s="70"/>
      <c r="EU100" s="70"/>
      <c r="EV100" s="70"/>
      <c r="EW100" s="70"/>
      <c r="EX100" s="70"/>
      <c r="EY100" s="70"/>
      <c r="EZ100" s="70"/>
      <c r="FA100" s="70"/>
      <c r="FB100" s="70"/>
      <c r="FC100" s="70"/>
      <c r="FD100" s="70"/>
      <c r="FE100" s="70"/>
      <c r="FF100" s="70"/>
      <c r="FG100" s="70"/>
      <c r="FH100" s="70"/>
      <c r="FI100" s="70"/>
      <c r="FJ100" s="70"/>
      <c r="FK100" s="70"/>
      <c r="FL100" s="70"/>
      <c r="FM100" s="70"/>
      <c r="FN100" s="70"/>
      <c r="FO100" s="70"/>
      <c r="FP100" s="70"/>
      <c r="FQ100" s="70"/>
      <c r="FR100" s="70"/>
      <c r="FS100" s="70"/>
      <c r="FT100" s="70"/>
      <c r="FU100" s="70"/>
      <c r="FV100" s="70"/>
      <c r="FW100" s="70"/>
      <c r="FX100" s="70"/>
      <c r="FY100" s="70"/>
      <c r="FZ100" s="70"/>
      <c r="GA100" s="70"/>
    </row>
    <row r="101" spans="1:183" s="119" customFormat="1" ht="3.75" customHeight="1">
      <c r="A101" s="184"/>
      <c r="B101" s="184"/>
      <c r="C101" s="113"/>
      <c r="D101" s="129"/>
      <c r="E101" s="49"/>
      <c r="F101" s="30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30"/>
      <c r="BV101" s="70"/>
      <c r="BW101" s="70"/>
      <c r="BX101" s="70"/>
      <c r="BY101" s="70"/>
      <c r="BZ101" s="70"/>
      <c r="CA101" s="70"/>
      <c r="CB101" s="70"/>
      <c r="CC101" s="70"/>
      <c r="CD101" s="70"/>
      <c r="CE101" s="70"/>
      <c r="CF101" s="70"/>
      <c r="CG101" s="70"/>
      <c r="CH101" s="70"/>
      <c r="CI101" s="70"/>
      <c r="CJ101" s="70"/>
      <c r="CK101" s="70"/>
      <c r="CL101" s="70"/>
      <c r="CM101" s="70"/>
      <c r="CN101" s="70"/>
      <c r="CO101" s="70"/>
      <c r="CP101" s="70"/>
      <c r="CQ101" s="70"/>
      <c r="CR101" s="70"/>
      <c r="CS101" s="70"/>
      <c r="CT101" s="70"/>
      <c r="CU101" s="70"/>
      <c r="CV101" s="70"/>
      <c r="CW101" s="70"/>
      <c r="CX101" s="70"/>
      <c r="CY101" s="70"/>
      <c r="CZ101" s="70"/>
      <c r="DA101" s="70"/>
      <c r="DB101" s="70"/>
      <c r="DC101" s="70"/>
      <c r="DD101" s="70"/>
      <c r="DE101" s="70"/>
      <c r="DF101" s="70"/>
      <c r="DG101" s="70"/>
      <c r="DH101" s="70"/>
      <c r="DI101" s="70"/>
      <c r="DJ101" s="70"/>
      <c r="DK101" s="70"/>
      <c r="DL101" s="70"/>
      <c r="DM101" s="70"/>
      <c r="DN101" s="70"/>
      <c r="DO101" s="70"/>
      <c r="DP101" s="70"/>
      <c r="DQ101" s="70"/>
      <c r="DR101" s="70"/>
      <c r="DS101" s="70"/>
      <c r="DT101" s="70"/>
      <c r="DU101" s="70"/>
      <c r="DV101" s="70"/>
      <c r="DW101" s="70"/>
      <c r="DX101" s="70"/>
      <c r="DY101" s="70"/>
      <c r="DZ101" s="70"/>
      <c r="EA101" s="70"/>
      <c r="EB101" s="70"/>
      <c r="EC101" s="70"/>
      <c r="ED101" s="70"/>
      <c r="EE101" s="70"/>
      <c r="EF101" s="70"/>
      <c r="EG101" s="70"/>
      <c r="EH101" s="70"/>
      <c r="EI101" s="70"/>
      <c r="EJ101" s="70"/>
      <c r="EK101" s="70"/>
      <c r="EL101" s="70"/>
      <c r="EM101" s="70"/>
      <c r="EN101" s="70"/>
      <c r="EO101" s="70"/>
      <c r="EP101" s="70"/>
      <c r="EQ101" s="70"/>
      <c r="ER101" s="70"/>
      <c r="ES101" s="70"/>
      <c r="ET101" s="70"/>
      <c r="EU101" s="70"/>
      <c r="EV101" s="70"/>
      <c r="EW101" s="70"/>
      <c r="EX101" s="70"/>
      <c r="EY101" s="70"/>
      <c r="EZ101" s="70"/>
      <c r="FA101" s="70"/>
      <c r="FB101" s="70"/>
      <c r="FC101" s="70"/>
      <c r="FD101" s="70"/>
      <c r="FE101" s="70"/>
      <c r="FF101" s="70"/>
      <c r="FG101" s="70"/>
      <c r="FH101" s="70"/>
      <c r="FI101" s="70"/>
      <c r="FJ101" s="70"/>
      <c r="FK101" s="70"/>
      <c r="FL101" s="70"/>
      <c r="FM101" s="70"/>
      <c r="FN101" s="70"/>
      <c r="FO101" s="70"/>
      <c r="FP101" s="70"/>
      <c r="FQ101" s="70"/>
      <c r="FR101" s="70"/>
      <c r="FS101" s="70"/>
      <c r="FT101" s="70"/>
      <c r="FU101" s="70"/>
      <c r="FV101" s="70"/>
      <c r="FW101" s="70"/>
      <c r="FX101" s="70"/>
      <c r="FY101" s="70"/>
      <c r="FZ101" s="70"/>
      <c r="GA101" s="70"/>
    </row>
    <row r="102" spans="1:183" s="119" customFormat="1" ht="10.5" customHeight="1">
      <c r="A102" s="184"/>
      <c r="B102" s="184"/>
      <c r="C102" s="113"/>
      <c r="D102" s="129"/>
      <c r="E102" s="49"/>
      <c r="F102" s="62"/>
      <c r="G102" s="242" t="s">
        <v>120</v>
      </c>
      <c r="H102" s="243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3"/>
      <c r="AB102" s="243"/>
      <c r="AC102" s="243"/>
      <c r="AD102" s="243"/>
      <c r="AE102" s="243"/>
      <c r="AF102" s="243"/>
      <c r="AG102" s="243"/>
      <c r="AH102" s="243"/>
      <c r="AI102" s="243"/>
      <c r="AJ102" s="243"/>
      <c r="AK102" s="243"/>
      <c r="AL102" s="243"/>
      <c r="AM102" s="243"/>
      <c r="AN102" s="243"/>
      <c r="AO102" s="243"/>
      <c r="AP102" s="243"/>
      <c r="AQ102" s="243"/>
      <c r="AR102" s="243"/>
      <c r="AS102" s="243"/>
      <c r="AT102" s="243"/>
      <c r="AU102" s="243"/>
      <c r="AV102" s="243"/>
      <c r="AW102" s="243"/>
      <c r="AX102" s="243"/>
      <c r="AY102" s="243"/>
      <c r="AZ102" s="243"/>
      <c r="BA102" s="243"/>
      <c r="BB102" s="243"/>
      <c r="BC102" s="243"/>
      <c r="BD102" s="243"/>
      <c r="BE102" s="243"/>
      <c r="BF102" s="243"/>
      <c r="BG102" s="243"/>
      <c r="BH102" s="243"/>
      <c r="BI102" s="243"/>
      <c r="BJ102" s="243"/>
      <c r="BK102" s="243"/>
      <c r="BL102" s="243"/>
      <c r="BM102" s="243"/>
      <c r="BN102" s="243"/>
      <c r="BO102" s="243"/>
      <c r="BP102" s="243"/>
      <c r="BQ102" s="243"/>
      <c r="BR102" s="244"/>
      <c r="BV102" s="70"/>
      <c r="BW102" s="70"/>
      <c r="BX102" s="70"/>
      <c r="BY102" s="70"/>
      <c r="BZ102" s="70"/>
      <c r="CA102" s="70"/>
      <c r="CB102" s="70"/>
      <c r="CC102" s="70"/>
      <c r="CD102" s="70"/>
      <c r="CE102" s="70"/>
      <c r="CF102" s="70"/>
      <c r="CG102" s="70"/>
      <c r="CH102" s="70"/>
      <c r="CI102" s="70"/>
      <c r="CJ102" s="70"/>
      <c r="CK102" s="70"/>
      <c r="CL102" s="70"/>
      <c r="CM102" s="70"/>
      <c r="CN102" s="70"/>
      <c r="CO102" s="70"/>
      <c r="CP102" s="70"/>
      <c r="CQ102" s="70"/>
      <c r="CR102" s="70"/>
      <c r="CS102" s="70"/>
      <c r="CT102" s="70"/>
      <c r="CU102" s="70"/>
      <c r="CV102" s="70"/>
      <c r="CW102" s="70"/>
      <c r="CX102" s="70"/>
      <c r="CY102" s="70"/>
      <c r="CZ102" s="70"/>
      <c r="DA102" s="70"/>
      <c r="DB102" s="70"/>
      <c r="DC102" s="70"/>
      <c r="DD102" s="70"/>
      <c r="DE102" s="70"/>
      <c r="DF102" s="70"/>
      <c r="DG102" s="70"/>
      <c r="DH102" s="70"/>
      <c r="DI102" s="70"/>
      <c r="DJ102" s="70"/>
      <c r="DK102" s="70"/>
      <c r="DL102" s="70"/>
      <c r="DM102" s="70"/>
      <c r="DN102" s="70"/>
      <c r="DO102" s="70"/>
      <c r="DP102" s="70"/>
      <c r="DQ102" s="70"/>
      <c r="DR102" s="70"/>
      <c r="DS102" s="70"/>
      <c r="DT102" s="70"/>
      <c r="DU102" s="70"/>
      <c r="DV102" s="70"/>
      <c r="DW102" s="70"/>
      <c r="DX102" s="70"/>
      <c r="DY102" s="70"/>
      <c r="DZ102" s="70"/>
      <c r="EA102" s="70"/>
      <c r="EB102" s="70"/>
      <c r="EC102" s="70"/>
      <c r="ED102" s="70"/>
      <c r="EE102" s="70"/>
      <c r="EF102" s="70"/>
      <c r="EG102" s="70"/>
      <c r="EH102" s="70"/>
      <c r="EI102" s="70"/>
      <c r="EJ102" s="70"/>
      <c r="EK102" s="70"/>
      <c r="EL102" s="70"/>
      <c r="EM102" s="70"/>
      <c r="EN102" s="70"/>
      <c r="EO102" s="70"/>
      <c r="EP102" s="70"/>
      <c r="EQ102" s="70"/>
      <c r="ER102" s="70"/>
      <c r="ES102" s="70"/>
      <c r="ET102" s="70"/>
      <c r="EU102" s="70"/>
      <c r="EV102" s="70"/>
      <c r="EW102" s="70"/>
      <c r="EX102" s="70"/>
      <c r="EY102" s="70"/>
      <c r="EZ102" s="70"/>
      <c r="FA102" s="70"/>
      <c r="FB102" s="70"/>
      <c r="FC102" s="70"/>
      <c r="FD102" s="70"/>
      <c r="FE102" s="70"/>
      <c r="FF102" s="70"/>
      <c r="FG102" s="70"/>
      <c r="FH102" s="70"/>
      <c r="FI102" s="70"/>
      <c r="FJ102" s="70"/>
      <c r="FK102" s="70"/>
      <c r="FL102" s="70"/>
      <c r="FM102" s="70"/>
      <c r="FN102" s="70"/>
      <c r="FO102" s="70"/>
      <c r="FP102" s="70"/>
      <c r="FQ102" s="70"/>
      <c r="FR102" s="70"/>
      <c r="FS102" s="70"/>
      <c r="FT102" s="70"/>
      <c r="FU102" s="70"/>
      <c r="FV102" s="70"/>
      <c r="FW102" s="70"/>
      <c r="FX102" s="70"/>
      <c r="FY102" s="70"/>
      <c r="FZ102" s="70"/>
      <c r="GA102" s="70"/>
    </row>
    <row r="103" spans="1:183" s="119" customFormat="1" ht="10.5" customHeight="1">
      <c r="A103" s="184"/>
      <c r="B103" s="184"/>
      <c r="C103" s="113"/>
      <c r="D103" s="129"/>
      <c r="E103" s="49"/>
      <c r="F103" s="62"/>
      <c r="G103" s="496" t="s">
        <v>553</v>
      </c>
      <c r="H103" s="497"/>
      <c r="I103" s="497"/>
      <c r="J103" s="497"/>
      <c r="K103" s="497"/>
      <c r="L103" s="497"/>
      <c r="M103" s="497"/>
      <c r="N103" s="497"/>
      <c r="O103" s="497"/>
      <c r="P103" s="497"/>
      <c r="Q103" s="497"/>
      <c r="R103" s="497"/>
      <c r="S103" s="497"/>
      <c r="T103" s="497"/>
      <c r="U103" s="497"/>
      <c r="V103" s="497"/>
      <c r="W103" s="497"/>
      <c r="X103" s="497"/>
      <c r="Y103" s="497"/>
      <c r="Z103" s="497"/>
      <c r="AA103" s="497"/>
      <c r="AB103" s="497"/>
      <c r="AC103" s="497"/>
      <c r="AD103" s="497"/>
      <c r="AE103" s="497"/>
      <c r="AF103" s="497"/>
      <c r="AG103" s="497"/>
      <c r="AH103" s="497"/>
      <c r="AI103" s="497"/>
      <c r="AJ103" s="497"/>
      <c r="AK103" s="497"/>
      <c r="AL103" s="497"/>
      <c r="AM103" s="497"/>
      <c r="AN103" s="497"/>
      <c r="AO103" s="497"/>
      <c r="AP103" s="497"/>
      <c r="AQ103" s="497"/>
      <c r="AR103" s="497"/>
      <c r="AS103" s="497"/>
      <c r="AT103" s="497"/>
      <c r="AU103" s="497"/>
      <c r="AV103" s="497"/>
      <c r="AW103" s="497"/>
      <c r="AX103" s="497"/>
      <c r="AY103" s="497"/>
      <c r="AZ103" s="497"/>
      <c r="BA103" s="497"/>
      <c r="BB103" s="497"/>
      <c r="BC103" s="497"/>
      <c r="BD103" s="497"/>
      <c r="BE103" s="497"/>
      <c r="BF103" s="497"/>
      <c r="BG103" s="497"/>
      <c r="BH103" s="497"/>
      <c r="BI103" s="497"/>
      <c r="BJ103" s="497"/>
      <c r="BK103" s="497"/>
      <c r="BL103" s="497"/>
      <c r="BM103" s="497"/>
      <c r="BN103" s="497"/>
      <c r="BO103" s="497"/>
      <c r="BP103" s="497"/>
      <c r="BQ103" s="497"/>
      <c r="BR103" s="498"/>
      <c r="BV103" s="70"/>
      <c r="BW103" s="70"/>
      <c r="BX103" s="70"/>
      <c r="BY103" s="70"/>
      <c r="BZ103" s="70"/>
      <c r="CA103" s="70"/>
      <c r="CB103" s="70"/>
      <c r="CC103" s="70"/>
      <c r="CD103" s="70"/>
      <c r="CE103" s="70"/>
      <c r="CF103" s="70"/>
      <c r="CG103" s="70"/>
      <c r="CH103" s="70"/>
      <c r="CI103" s="70"/>
      <c r="CJ103" s="70"/>
      <c r="CK103" s="70"/>
      <c r="CL103" s="70"/>
      <c r="CM103" s="70"/>
      <c r="CN103" s="70"/>
      <c r="CO103" s="70"/>
      <c r="CP103" s="70"/>
      <c r="CQ103" s="70"/>
      <c r="CR103" s="70"/>
      <c r="CS103" s="70"/>
      <c r="CT103" s="70"/>
      <c r="CU103" s="70"/>
      <c r="CV103" s="70"/>
      <c r="CW103" s="70"/>
      <c r="CX103" s="70"/>
      <c r="CY103" s="70"/>
      <c r="CZ103" s="70"/>
      <c r="DA103" s="70"/>
      <c r="DB103" s="70"/>
      <c r="DC103" s="70"/>
      <c r="DD103" s="70"/>
      <c r="DE103" s="70"/>
      <c r="DF103" s="70"/>
      <c r="DG103" s="70"/>
      <c r="DH103" s="70"/>
      <c r="DI103" s="70"/>
      <c r="DJ103" s="70"/>
      <c r="DK103" s="70"/>
      <c r="DL103" s="70"/>
      <c r="DM103" s="70"/>
      <c r="DN103" s="70"/>
      <c r="DO103" s="70"/>
      <c r="DP103" s="70"/>
      <c r="DQ103" s="70"/>
      <c r="DR103" s="70"/>
      <c r="DS103" s="70"/>
      <c r="DT103" s="70"/>
      <c r="DU103" s="70"/>
      <c r="DV103" s="70"/>
      <c r="DW103" s="70"/>
      <c r="DX103" s="70"/>
      <c r="DY103" s="70"/>
      <c r="DZ103" s="70"/>
      <c r="EA103" s="70"/>
      <c r="EB103" s="70"/>
      <c r="EC103" s="70"/>
      <c r="ED103" s="70"/>
      <c r="EE103" s="70"/>
      <c r="EF103" s="70"/>
      <c r="EG103" s="70"/>
      <c r="EH103" s="70"/>
      <c r="EI103" s="70"/>
      <c r="EJ103" s="70"/>
      <c r="EK103" s="70"/>
      <c r="EL103" s="70"/>
      <c r="EM103" s="70"/>
      <c r="EN103" s="70"/>
      <c r="EO103" s="70"/>
      <c r="EP103" s="70"/>
      <c r="EQ103" s="70"/>
      <c r="ER103" s="70"/>
      <c r="ES103" s="70"/>
      <c r="ET103" s="70"/>
      <c r="EU103" s="70"/>
      <c r="EV103" s="70"/>
      <c r="EW103" s="70"/>
      <c r="EX103" s="70"/>
      <c r="EY103" s="70"/>
      <c r="EZ103" s="70"/>
      <c r="FA103" s="70"/>
      <c r="FB103" s="70"/>
      <c r="FC103" s="70"/>
      <c r="FD103" s="70"/>
      <c r="FE103" s="70"/>
      <c r="FF103" s="70"/>
      <c r="FG103" s="70"/>
      <c r="FH103" s="70"/>
      <c r="FI103" s="70"/>
      <c r="FJ103" s="70"/>
      <c r="FK103" s="70"/>
      <c r="FL103" s="70"/>
      <c r="FM103" s="70"/>
      <c r="FN103" s="70"/>
      <c r="FO103" s="70"/>
      <c r="FP103" s="70"/>
      <c r="FQ103" s="70"/>
      <c r="FR103" s="70"/>
      <c r="FS103" s="70"/>
      <c r="FT103" s="70"/>
      <c r="FU103" s="70"/>
      <c r="FV103" s="70"/>
      <c r="FW103" s="70"/>
      <c r="FX103" s="70"/>
      <c r="FY103" s="70"/>
      <c r="FZ103" s="70"/>
      <c r="GA103" s="70"/>
    </row>
    <row r="104" spans="1:183" s="66" customFormat="1" ht="12" customHeight="1">
      <c r="A104" s="195"/>
      <c r="B104" s="187"/>
      <c r="C104" s="48"/>
      <c r="D104" s="48"/>
      <c r="E104" s="64"/>
      <c r="F104" s="65"/>
      <c r="G104" s="352" t="s">
        <v>121</v>
      </c>
      <c r="H104" s="352"/>
      <c r="I104" s="352"/>
      <c r="J104" s="352"/>
      <c r="K104" s="346" t="s">
        <v>122</v>
      </c>
      <c r="L104" s="346"/>
      <c r="M104" s="346"/>
      <c r="N104" s="346"/>
      <c r="O104" s="346"/>
      <c r="P104" s="346"/>
      <c r="Q104" s="346"/>
      <c r="R104" s="346"/>
      <c r="S104" s="346"/>
      <c r="T104" s="346"/>
      <c r="U104" s="346"/>
      <c r="V104" s="346"/>
      <c r="W104" s="346"/>
      <c r="X104" s="346"/>
      <c r="Y104" s="346"/>
      <c r="Z104" s="346" t="s">
        <v>123</v>
      </c>
      <c r="AA104" s="346"/>
      <c r="AB104" s="343" t="s">
        <v>124</v>
      </c>
      <c r="AC104" s="343"/>
      <c r="AD104" s="343"/>
      <c r="AE104" s="343"/>
      <c r="AF104" s="419" t="s">
        <v>125</v>
      </c>
      <c r="AG104" s="419"/>
      <c r="AH104" s="419"/>
      <c r="AI104" s="419"/>
      <c r="AJ104" s="419"/>
      <c r="AK104" s="419" t="s">
        <v>126</v>
      </c>
      <c r="AL104" s="419"/>
      <c r="AM104" s="419"/>
      <c r="AN104" s="419"/>
      <c r="AO104" s="419"/>
      <c r="AP104" s="419"/>
      <c r="AQ104" s="419"/>
      <c r="AR104" s="420" t="s">
        <v>127</v>
      </c>
      <c r="AS104" s="420"/>
      <c r="AT104" s="503" t="s">
        <v>590</v>
      </c>
      <c r="AU104" s="503"/>
      <c r="AV104" s="503"/>
      <c r="AW104" s="503"/>
      <c r="AX104" s="503"/>
      <c r="AY104" s="503"/>
      <c r="AZ104" s="503"/>
      <c r="BA104" s="503"/>
      <c r="BB104" s="503"/>
      <c r="BC104" s="503"/>
      <c r="BD104" s="503"/>
      <c r="BE104" s="503"/>
      <c r="BF104" s="503"/>
      <c r="BG104" s="503"/>
      <c r="BH104" s="503"/>
      <c r="BI104" s="503"/>
      <c r="BJ104" s="503"/>
      <c r="BK104" s="503"/>
      <c r="BL104" s="503"/>
      <c r="BM104" s="503"/>
      <c r="BN104" s="503"/>
      <c r="BO104" s="503"/>
      <c r="BP104" s="503"/>
      <c r="BQ104" s="503"/>
      <c r="BR104" s="503"/>
      <c r="BS104" s="119"/>
      <c r="BT104" s="119"/>
      <c r="BV104" s="70"/>
      <c r="BW104" s="70"/>
      <c r="BX104" s="70"/>
      <c r="BY104" s="70"/>
      <c r="BZ104" s="70"/>
      <c r="CA104" s="70"/>
      <c r="CB104" s="70"/>
      <c r="CC104" s="70"/>
      <c r="CD104" s="70"/>
      <c r="CE104" s="70"/>
      <c r="CF104" s="70"/>
      <c r="CG104" s="70"/>
      <c r="CH104" s="70"/>
      <c r="CI104" s="70"/>
      <c r="CJ104" s="70"/>
      <c r="CK104" s="70"/>
      <c r="CL104" s="70"/>
      <c r="CM104" s="70"/>
      <c r="CN104" s="70"/>
      <c r="CO104" s="70"/>
      <c r="CP104" s="70"/>
      <c r="CQ104" s="70"/>
      <c r="CR104" s="70"/>
      <c r="CS104" s="70"/>
      <c r="CT104" s="70"/>
      <c r="CU104" s="70"/>
      <c r="CV104" s="70"/>
      <c r="CW104" s="70"/>
      <c r="CX104" s="70"/>
      <c r="CY104" s="70"/>
      <c r="CZ104" s="70"/>
      <c r="DA104" s="70"/>
      <c r="DB104" s="70"/>
      <c r="DC104" s="70"/>
      <c r="DD104" s="70"/>
      <c r="DE104" s="70"/>
      <c r="DF104" s="70"/>
      <c r="DG104" s="70"/>
      <c r="DH104" s="70"/>
      <c r="DI104" s="70"/>
      <c r="DJ104" s="70"/>
      <c r="DK104" s="70"/>
      <c r="DL104" s="70"/>
      <c r="DM104" s="70"/>
      <c r="DN104" s="70"/>
      <c r="DO104" s="70"/>
      <c r="DP104" s="70"/>
      <c r="DQ104" s="70"/>
      <c r="DR104" s="70"/>
      <c r="DS104" s="70"/>
      <c r="DT104" s="70"/>
      <c r="DU104" s="70"/>
      <c r="DV104" s="70"/>
      <c r="DW104" s="70"/>
      <c r="DX104" s="70"/>
      <c r="DY104" s="70"/>
      <c r="DZ104" s="70"/>
      <c r="EA104" s="70"/>
      <c r="EB104" s="70"/>
      <c r="EC104" s="70"/>
      <c r="ED104" s="70"/>
      <c r="EE104" s="70"/>
      <c r="EF104" s="70"/>
      <c r="EG104" s="70"/>
      <c r="EH104" s="70"/>
      <c r="EI104" s="70"/>
      <c r="EJ104" s="70"/>
      <c r="EK104" s="70"/>
      <c r="EL104" s="70"/>
      <c r="EM104" s="70"/>
      <c r="EN104" s="70"/>
      <c r="EO104" s="70"/>
      <c r="EP104" s="70"/>
      <c r="EQ104" s="70"/>
      <c r="ER104" s="70"/>
      <c r="ES104" s="70"/>
      <c r="ET104" s="70"/>
      <c r="EU104" s="70"/>
      <c r="EV104" s="70"/>
      <c r="EW104" s="70"/>
      <c r="EX104" s="70"/>
      <c r="EY104" s="70"/>
      <c r="EZ104" s="70"/>
      <c r="FA104" s="70"/>
      <c r="FB104" s="70"/>
      <c r="FC104" s="70"/>
      <c r="FD104" s="70"/>
      <c r="FE104" s="70"/>
      <c r="FF104" s="70"/>
      <c r="FG104" s="70"/>
      <c r="FH104" s="70"/>
      <c r="FI104" s="70"/>
      <c r="FJ104" s="70"/>
      <c r="FK104" s="70"/>
      <c r="FL104" s="70"/>
      <c r="FM104" s="70"/>
      <c r="FN104" s="70"/>
      <c r="FO104" s="70"/>
      <c r="FP104" s="70"/>
      <c r="FQ104" s="70"/>
      <c r="FR104" s="70"/>
      <c r="FS104" s="70"/>
      <c r="FT104" s="70"/>
      <c r="FU104" s="70"/>
      <c r="FV104" s="70"/>
      <c r="FW104" s="70"/>
      <c r="FX104" s="70"/>
      <c r="FY104" s="70"/>
      <c r="FZ104" s="70"/>
      <c r="GA104" s="70"/>
    </row>
    <row r="105" spans="1:183" s="66" customFormat="1" ht="11.25" customHeight="1">
      <c r="A105" s="195"/>
      <c r="B105" s="187"/>
      <c r="C105" s="115"/>
      <c r="D105" s="48"/>
      <c r="E105" s="64"/>
      <c r="G105" s="499"/>
      <c r="H105" s="499"/>
      <c r="I105" s="499"/>
      <c r="J105" s="499"/>
      <c r="K105" s="445"/>
      <c r="L105" s="445"/>
      <c r="M105" s="445"/>
      <c r="N105" s="445"/>
      <c r="O105" s="445"/>
      <c r="P105" s="445"/>
      <c r="Q105" s="445"/>
      <c r="R105" s="445"/>
      <c r="S105" s="445"/>
      <c r="T105" s="445"/>
      <c r="U105" s="445"/>
      <c r="V105" s="445"/>
      <c r="W105" s="445"/>
      <c r="X105" s="445"/>
      <c r="Y105" s="445"/>
      <c r="Z105" s="445"/>
      <c r="AA105" s="445"/>
      <c r="AB105" s="446"/>
      <c r="AC105" s="446"/>
      <c r="AD105" s="446"/>
      <c r="AE105" s="446"/>
      <c r="AF105" s="418" t="s">
        <v>128</v>
      </c>
      <c r="AG105" s="418"/>
      <c r="AH105" s="418"/>
      <c r="AI105" s="418"/>
      <c r="AJ105" s="418"/>
      <c r="AK105" s="418" t="s">
        <v>128</v>
      </c>
      <c r="AL105" s="418"/>
      <c r="AM105" s="418"/>
      <c r="AN105" s="418"/>
      <c r="AO105" s="418"/>
      <c r="AP105" s="418"/>
      <c r="AQ105" s="418"/>
      <c r="AR105" s="505" t="s">
        <v>129</v>
      </c>
      <c r="AS105" s="505"/>
      <c r="AT105" s="504"/>
      <c r="AU105" s="504"/>
      <c r="AV105" s="504"/>
      <c r="AW105" s="504"/>
      <c r="AX105" s="504"/>
      <c r="AY105" s="504"/>
      <c r="AZ105" s="504"/>
      <c r="BA105" s="504"/>
      <c r="BB105" s="504"/>
      <c r="BC105" s="504"/>
      <c r="BD105" s="504"/>
      <c r="BE105" s="504"/>
      <c r="BF105" s="504"/>
      <c r="BG105" s="504"/>
      <c r="BH105" s="504"/>
      <c r="BI105" s="504"/>
      <c r="BJ105" s="504"/>
      <c r="BK105" s="504"/>
      <c r="BL105" s="504"/>
      <c r="BM105" s="504"/>
      <c r="BN105" s="504"/>
      <c r="BO105" s="504"/>
      <c r="BP105" s="504"/>
      <c r="BQ105" s="504"/>
      <c r="BR105" s="504"/>
      <c r="BV105" s="70"/>
      <c r="BW105" s="70"/>
      <c r="BX105" s="70"/>
      <c r="BY105" s="70"/>
      <c r="BZ105" s="70"/>
      <c r="CA105" s="70"/>
      <c r="CB105" s="70"/>
      <c r="CC105" s="70"/>
      <c r="CD105" s="70"/>
      <c r="CE105" s="70"/>
      <c r="CF105" s="70"/>
      <c r="CG105" s="70"/>
      <c r="CH105" s="70"/>
      <c r="CI105" s="70"/>
      <c r="CJ105" s="70"/>
      <c r="CK105" s="70"/>
      <c r="CL105" s="70"/>
      <c r="CM105" s="70"/>
      <c r="CN105" s="70"/>
      <c r="CO105" s="70"/>
      <c r="CP105" s="70"/>
      <c r="CQ105" s="70"/>
      <c r="CR105" s="70"/>
      <c r="CS105" s="70"/>
      <c r="CT105" s="70"/>
      <c r="CU105" s="70"/>
      <c r="CV105" s="70"/>
      <c r="CW105" s="70"/>
      <c r="CX105" s="70"/>
      <c r="CY105" s="70"/>
      <c r="CZ105" s="70"/>
      <c r="DA105" s="70"/>
      <c r="DB105" s="70"/>
      <c r="DC105" s="70"/>
      <c r="DD105" s="70"/>
      <c r="DE105" s="70"/>
      <c r="DF105" s="70"/>
      <c r="DG105" s="70"/>
      <c r="DH105" s="70"/>
      <c r="DI105" s="70"/>
      <c r="DJ105" s="70"/>
      <c r="DK105" s="70"/>
      <c r="DL105" s="70"/>
      <c r="DM105" s="70"/>
      <c r="DN105" s="70"/>
      <c r="DO105" s="70"/>
      <c r="DP105" s="70"/>
      <c r="DQ105" s="70"/>
      <c r="DR105" s="70"/>
      <c r="DS105" s="70"/>
      <c r="DT105" s="70"/>
      <c r="DU105" s="70"/>
      <c r="DV105" s="70"/>
      <c r="DW105" s="70"/>
      <c r="DX105" s="70"/>
      <c r="DY105" s="70"/>
      <c r="DZ105" s="70"/>
      <c r="EA105" s="70"/>
      <c r="EB105" s="70"/>
      <c r="EC105" s="70"/>
      <c r="ED105" s="70"/>
      <c r="EE105" s="70"/>
      <c r="EF105" s="70"/>
      <c r="EG105" s="70"/>
      <c r="EH105" s="70"/>
      <c r="EI105" s="70"/>
      <c r="EJ105" s="70"/>
      <c r="EK105" s="70"/>
      <c r="EL105" s="70"/>
      <c r="EM105" s="70"/>
      <c r="EN105" s="70"/>
      <c r="EO105" s="70"/>
      <c r="EP105" s="70"/>
      <c r="EQ105" s="70"/>
      <c r="ER105" s="70"/>
      <c r="ES105" s="70"/>
      <c r="ET105" s="70"/>
      <c r="EU105" s="70"/>
      <c r="EV105" s="70"/>
      <c r="EW105" s="70"/>
      <c r="EX105" s="70"/>
      <c r="EY105" s="70"/>
      <c r="EZ105" s="70"/>
      <c r="FA105" s="70"/>
      <c r="FB105" s="70"/>
      <c r="FC105" s="70"/>
      <c r="FD105" s="70"/>
      <c r="FE105" s="70"/>
      <c r="FF105" s="70"/>
      <c r="FG105" s="70"/>
      <c r="FH105" s="70"/>
      <c r="FI105" s="70"/>
      <c r="FJ105" s="70"/>
      <c r="FK105" s="70"/>
      <c r="FL105" s="70"/>
      <c r="FM105" s="70"/>
      <c r="FN105" s="70"/>
      <c r="FO105" s="70"/>
      <c r="FP105" s="70"/>
      <c r="FQ105" s="70"/>
      <c r="FR105" s="70"/>
      <c r="FS105" s="70"/>
      <c r="FT105" s="70"/>
      <c r="FU105" s="70"/>
      <c r="FV105" s="70"/>
      <c r="FW105" s="70"/>
      <c r="FX105" s="70"/>
      <c r="FY105" s="70"/>
      <c r="FZ105" s="70"/>
      <c r="GA105" s="70"/>
    </row>
    <row r="106" spans="1:70" s="70" customFormat="1" ht="10.5" customHeight="1">
      <c r="A106" s="196"/>
      <c r="B106" s="187"/>
      <c r="C106" s="115">
        <f>C97+1</f>
        <v>3</v>
      </c>
      <c r="D106" s="48" t="s">
        <v>602</v>
      </c>
      <c r="E106" s="68" t="s">
        <v>303</v>
      </c>
      <c r="F106" s="69"/>
      <c r="G106" s="372" t="s">
        <v>49</v>
      </c>
      <c r="H106" s="372"/>
      <c r="I106" s="372"/>
      <c r="J106" s="372"/>
      <c r="K106" s="392" t="s">
        <v>130</v>
      </c>
      <c r="L106" s="392"/>
      <c r="M106" s="392"/>
      <c r="N106" s="392"/>
      <c r="O106" s="392"/>
      <c r="P106" s="392"/>
      <c r="Q106" s="392"/>
      <c r="R106" s="392"/>
      <c r="S106" s="392"/>
      <c r="T106" s="392"/>
      <c r="U106" s="392"/>
      <c r="V106" s="392"/>
      <c r="W106" s="392"/>
      <c r="X106" s="392"/>
      <c r="Y106" s="392"/>
      <c r="Z106" s="392"/>
      <c r="AA106" s="392"/>
      <c r="AB106" s="392"/>
      <c r="AC106" s="392"/>
      <c r="AD106" s="392"/>
      <c r="AE106" s="392"/>
      <c r="AF106" s="392"/>
      <c r="AG106" s="392"/>
      <c r="AH106" s="392"/>
      <c r="AI106" s="392"/>
      <c r="AJ106" s="392"/>
      <c r="AK106" s="416">
        <f>MAX(0.000000001,SUM(AK107))</f>
        <v>1E-09</v>
      </c>
      <c r="AL106" s="416"/>
      <c r="AM106" s="416"/>
      <c r="AN106" s="416"/>
      <c r="AO106" s="416"/>
      <c r="AP106" s="416"/>
      <c r="AQ106" s="416"/>
      <c r="AR106" s="416">
        <f>ROUND(AK106/$AK$269,6)*100</f>
        <v>9.999999999999999E-05</v>
      </c>
      <c r="AS106" s="416"/>
      <c r="AT106" s="412" t="s">
        <v>131</v>
      </c>
      <c r="AU106" s="412"/>
      <c r="AV106" s="412"/>
      <c r="AW106" s="412"/>
      <c r="AX106" s="412"/>
      <c r="AY106" s="412"/>
      <c r="AZ106" s="412"/>
      <c r="BA106" s="412"/>
      <c r="BB106" s="412"/>
      <c r="BC106" s="412"/>
      <c r="BD106" s="412"/>
      <c r="BE106" s="412"/>
      <c r="BF106" s="412"/>
      <c r="BG106" s="412"/>
      <c r="BH106" s="412"/>
      <c r="BI106" s="412"/>
      <c r="BJ106" s="412"/>
      <c r="BK106" s="412"/>
      <c r="BL106" s="412"/>
      <c r="BM106" s="412"/>
      <c r="BN106" s="412"/>
      <c r="BO106" s="412"/>
      <c r="BP106" s="412"/>
      <c r="BQ106" s="412"/>
      <c r="BR106" s="412"/>
    </row>
    <row r="107" spans="1:70" s="70" customFormat="1" ht="21.75" customHeight="1">
      <c r="A107" s="197"/>
      <c r="B107" s="111"/>
      <c r="C107" s="116"/>
      <c r="D107" s="48"/>
      <c r="F107" s="69"/>
      <c r="G107" s="334" t="s">
        <v>386</v>
      </c>
      <c r="H107" s="334"/>
      <c r="I107" s="334"/>
      <c r="J107" s="334"/>
      <c r="K107" s="417" t="s">
        <v>610</v>
      </c>
      <c r="L107" s="252"/>
      <c r="M107" s="252"/>
      <c r="N107" s="252"/>
      <c r="O107" s="252"/>
      <c r="P107" s="252"/>
      <c r="Q107" s="252"/>
      <c r="R107" s="252"/>
      <c r="S107" s="252"/>
      <c r="T107" s="252"/>
      <c r="U107" s="252"/>
      <c r="V107" s="252"/>
      <c r="W107" s="252"/>
      <c r="X107" s="252"/>
      <c r="Y107" s="252"/>
      <c r="Z107" s="380" t="s">
        <v>132</v>
      </c>
      <c r="AA107" s="380"/>
      <c r="AB107" s="360">
        <v>1</v>
      </c>
      <c r="AC107" s="360"/>
      <c r="AD107" s="360"/>
      <c r="AE107" s="360"/>
      <c r="AF107" s="357"/>
      <c r="AG107" s="358"/>
      <c r="AH107" s="358"/>
      <c r="AI107" s="358"/>
      <c r="AJ107" s="359"/>
      <c r="AK107" s="407">
        <f>AB107*AF107</f>
        <v>0</v>
      </c>
      <c r="AL107" s="407"/>
      <c r="AM107" s="407"/>
      <c r="AN107" s="407"/>
      <c r="AO107" s="407"/>
      <c r="AP107" s="407"/>
      <c r="AQ107" s="407"/>
      <c r="AR107" s="374">
        <f>ROUND(AK107/$AK$106,6)*100</f>
        <v>0</v>
      </c>
      <c r="AS107" s="374"/>
      <c r="AT107" s="373"/>
      <c r="AU107" s="373"/>
      <c r="AV107" s="373"/>
      <c r="AW107" s="373"/>
      <c r="AX107" s="373"/>
      <c r="AY107" s="373"/>
      <c r="AZ107" s="373"/>
      <c r="BA107" s="373"/>
      <c r="BB107" s="373"/>
      <c r="BC107" s="373"/>
      <c r="BD107" s="373"/>
      <c r="BE107" s="373"/>
      <c r="BF107" s="373"/>
      <c r="BG107" s="373"/>
      <c r="BH107" s="373"/>
      <c r="BI107" s="373"/>
      <c r="BJ107" s="373"/>
      <c r="BK107" s="373"/>
      <c r="BL107" s="373"/>
      <c r="BM107" s="373"/>
      <c r="BN107" s="373"/>
      <c r="BO107" s="373"/>
      <c r="BP107" s="373"/>
      <c r="BQ107" s="373"/>
      <c r="BR107" s="373"/>
    </row>
    <row r="108" spans="1:70" s="70" customFormat="1" ht="21.75" customHeight="1">
      <c r="A108" s="196"/>
      <c r="B108" s="198"/>
      <c r="C108" s="115">
        <f>C106+1</f>
        <v>4</v>
      </c>
      <c r="D108" s="48" t="s">
        <v>602</v>
      </c>
      <c r="E108" s="68" t="s">
        <v>303</v>
      </c>
      <c r="F108" s="69"/>
      <c r="G108" s="372" t="s">
        <v>56</v>
      </c>
      <c r="H108" s="372"/>
      <c r="I108" s="372"/>
      <c r="J108" s="372"/>
      <c r="K108" s="392" t="s">
        <v>133</v>
      </c>
      <c r="L108" s="392"/>
      <c r="M108" s="392"/>
      <c r="N108" s="392"/>
      <c r="O108" s="392"/>
      <c r="P108" s="392"/>
      <c r="Q108" s="392"/>
      <c r="R108" s="392"/>
      <c r="S108" s="392"/>
      <c r="T108" s="392"/>
      <c r="U108" s="392"/>
      <c r="V108" s="392"/>
      <c r="W108" s="392"/>
      <c r="X108" s="392"/>
      <c r="Y108" s="392"/>
      <c r="Z108" s="392"/>
      <c r="AA108" s="392"/>
      <c r="AB108" s="392"/>
      <c r="AC108" s="392"/>
      <c r="AD108" s="392"/>
      <c r="AE108" s="392"/>
      <c r="AF108" s="392"/>
      <c r="AG108" s="392"/>
      <c r="AH108" s="392"/>
      <c r="AI108" s="392"/>
      <c r="AJ108" s="392"/>
      <c r="AK108" s="416">
        <f>MAX(0.000000001,SUM(AK109:AQ119))</f>
        <v>1E-09</v>
      </c>
      <c r="AL108" s="416"/>
      <c r="AM108" s="416"/>
      <c r="AN108" s="416"/>
      <c r="AO108" s="416"/>
      <c r="AP108" s="416"/>
      <c r="AQ108" s="416"/>
      <c r="AR108" s="416">
        <f>ROUND(AK108/$AK$269,6)*100</f>
        <v>9.999999999999999E-05</v>
      </c>
      <c r="AS108" s="416"/>
      <c r="AT108" s="412" t="s">
        <v>134</v>
      </c>
      <c r="AU108" s="412"/>
      <c r="AV108" s="412"/>
      <c r="AW108" s="412"/>
      <c r="AX108" s="412"/>
      <c r="AY108" s="412"/>
      <c r="AZ108" s="412"/>
      <c r="BA108" s="412"/>
      <c r="BB108" s="412"/>
      <c r="BC108" s="412"/>
      <c r="BD108" s="412"/>
      <c r="BE108" s="412"/>
      <c r="BF108" s="412"/>
      <c r="BG108" s="412"/>
      <c r="BH108" s="412"/>
      <c r="BI108" s="412"/>
      <c r="BJ108" s="412"/>
      <c r="BK108" s="412"/>
      <c r="BL108" s="412"/>
      <c r="BM108" s="412"/>
      <c r="BN108" s="412"/>
      <c r="BO108" s="412"/>
      <c r="BP108" s="412"/>
      <c r="BQ108" s="412"/>
      <c r="BR108" s="412"/>
    </row>
    <row r="109" spans="1:70" s="70" customFormat="1" ht="10.5" customHeight="1">
      <c r="A109" s="197"/>
      <c r="B109" s="375"/>
      <c r="C109" s="286"/>
      <c r="D109" s="287"/>
      <c r="F109" s="71"/>
      <c r="G109" s="334" t="s">
        <v>387</v>
      </c>
      <c r="H109" s="334"/>
      <c r="I109" s="334"/>
      <c r="J109" s="334"/>
      <c r="K109" s="385" t="s">
        <v>135</v>
      </c>
      <c r="L109" s="386"/>
      <c r="M109" s="386"/>
      <c r="N109" s="386"/>
      <c r="O109" s="386"/>
      <c r="P109" s="386"/>
      <c r="Q109" s="386"/>
      <c r="R109" s="386"/>
      <c r="S109" s="386"/>
      <c r="T109" s="386"/>
      <c r="U109" s="386"/>
      <c r="V109" s="386"/>
      <c r="W109" s="386"/>
      <c r="X109" s="386"/>
      <c r="Y109" s="386"/>
      <c r="Z109" s="380" t="s">
        <v>136</v>
      </c>
      <c r="AA109" s="380"/>
      <c r="AB109" s="365"/>
      <c r="AC109" s="365"/>
      <c r="AD109" s="365"/>
      <c r="AE109" s="365"/>
      <c r="AF109" s="357"/>
      <c r="AG109" s="358"/>
      <c r="AH109" s="358"/>
      <c r="AI109" s="358"/>
      <c r="AJ109" s="359"/>
      <c r="AK109" s="407">
        <f aca="true" t="shared" si="0" ref="AK109:AK119">AB109*AF109</f>
        <v>0</v>
      </c>
      <c r="AL109" s="407"/>
      <c r="AM109" s="407"/>
      <c r="AN109" s="407"/>
      <c r="AO109" s="407"/>
      <c r="AP109" s="407"/>
      <c r="AQ109" s="407"/>
      <c r="AR109" s="374">
        <f aca="true" t="shared" si="1" ref="AR109:AR119">ROUND(AK109/$AK$108,6)*100</f>
        <v>0</v>
      </c>
      <c r="AS109" s="374"/>
      <c r="AT109" s="373"/>
      <c r="AU109" s="373"/>
      <c r="AV109" s="373"/>
      <c r="AW109" s="373"/>
      <c r="AX109" s="373"/>
      <c r="AY109" s="373"/>
      <c r="AZ109" s="373"/>
      <c r="BA109" s="373"/>
      <c r="BB109" s="373"/>
      <c r="BC109" s="373"/>
      <c r="BD109" s="373"/>
      <c r="BE109" s="373"/>
      <c r="BF109" s="373"/>
      <c r="BG109" s="373"/>
      <c r="BH109" s="373"/>
      <c r="BI109" s="373"/>
      <c r="BJ109" s="373"/>
      <c r="BK109" s="373"/>
      <c r="BL109" s="373"/>
      <c r="BM109" s="373"/>
      <c r="BN109" s="373"/>
      <c r="BO109" s="373"/>
      <c r="BP109" s="373"/>
      <c r="BQ109" s="373"/>
      <c r="BR109" s="373"/>
    </row>
    <row r="110" spans="1:70" s="70" customFormat="1" ht="10.5" customHeight="1">
      <c r="A110" s="197"/>
      <c r="B110" s="371"/>
      <c r="C110" s="286"/>
      <c r="D110" s="287"/>
      <c r="E110" s="68"/>
      <c r="G110" s="334" t="s">
        <v>388</v>
      </c>
      <c r="H110" s="334"/>
      <c r="I110" s="334"/>
      <c r="J110" s="334"/>
      <c r="K110" s="385" t="s">
        <v>137</v>
      </c>
      <c r="L110" s="386"/>
      <c r="M110" s="386"/>
      <c r="N110" s="386"/>
      <c r="O110" s="386"/>
      <c r="P110" s="386"/>
      <c r="Q110" s="386"/>
      <c r="R110" s="386"/>
      <c r="S110" s="386"/>
      <c r="T110" s="386"/>
      <c r="U110" s="386"/>
      <c r="V110" s="386"/>
      <c r="W110" s="386"/>
      <c r="X110" s="386"/>
      <c r="Y110" s="386"/>
      <c r="Z110" s="380" t="s">
        <v>54</v>
      </c>
      <c r="AA110" s="380"/>
      <c r="AB110" s="365"/>
      <c r="AC110" s="365"/>
      <c r="AD110" s="365"/>
      <c r="AE110" s="365"/>
      <c r="AF110" s="357"/>
      <c r="AG110" s="358"/>
      <c r="AH110" s="358"/>
      <c r="AI110" s="358"/>
      <c r="AJ110" s="359"/>
      <c r="AK110" s="407">
        <f t="shared" si="0"/>
        <v>0</v>
      </c>
      <c r="AL110" s="407"/>
      <c r="AM110" s="407"/>
      <c r="AN110" s="407"/>
      <c r="AO110" s="407"/>
      <c r="AP110" s="407"/>
      <c r="AQ110" s="407"/>
      <c r="AR110" s="374">
        <f t="shared" si="1"/>
        <v>0</v>
      </c>
      <c r="AS110" s="374"/>
      <c r="AT110" s="373"/>
      <c r="AU110" s="373"/>
      <c r="AV110" s="373"/>
      <c r="AW110" s="373"/>
      <c r="AX110" s="373"/>
      <c r="AY110" s="373"/>
      <c r="AZ110" s="373"/>
      <c r="BA110" s="373"/>
      <c r="BB110" s="373"/>
      <c r="BC110" s="373"/>
      <c r="BD110" s="373"/>
      <c r="BE110" s="373"/>
      <c r="BF110" s="373"/>
      <c r="BG110" s="373"/>
      <c r="BH110" s="373"/>
      <c r="BI110" s="373"/>
      <c r="BJ110" s="373"/>
      <c r="BK110" s="373"/>
      <c r="BL110" s="373"/>
      <c r="BM110" s="373"/>
      <c r="BN110" s="373"/>
      <c r="BO110" s="373"/>
      <c r="BP110" s="373"/>
      <c r="BQ110" s="373"/>
      <c r="BR110" s="373"/>
    </row>
    <row r="111" spans="1:70" s="70" customFormat="1" ht="10.5" customHeight="1">
      <c r="A111" s="197"/>
      <c r="B111" s="371"/>
      <c r="C111" s="286"/>
      <c r="D111" s="287"/>
      <c r="E111" s="68"/>
      <c r="G111" s="334" t="s">
        <v>389</v>
      </c>
      <c r="H111" s="334"/>
      <c r="I111" s="334"/>
      <c r="J111" s="334"/>
      <c r="K111" s="385" t="s">
        <v>138</v>
      </c>
      <c r="L111" s="386"/>
      <c r="M111" s="386"/>
      <c r="N111" s="386"/>
      <c r="O111" s="386"/>
      <c r="P111" s="386"/>
      <c r="Q111" s="386"/>
      <c r="R111" s="386"/>
      <c r="S111" s="386"/>
      <c r="T111" s="386"/>
      <c r="U111" s="386"/>
      <c r="V111" s="386"/>
      <c r="W111" s="386"/>
      <c r="X111" s="386"/>
      <c r="Y111" s="386"/>
      <c r="Z111" s="380" t="s">
        <v>136</v>
      </c>
      <c r="AA111" s="380"/>
      <c r="AB111" s="365"/>
      <c r="AC111" s="365"/>
      <c r="AD111" s="365"/>
      <c r="AE111" s="365"/>
      <c r="AF111" s="357"/>
      <c r="AG111" s="358"/>
      <c r="AH111" s="358"/>
      <c r="AI111" s="358"/>
      <c r="AJ111" s="359"/>
      <c r="AK111" s="407">
        <f t="shared" si="0"/>
        <v>0</v>
      </c>
      <c r="AL111" s="407"/>
      <c r="AM111" s="407"/>
      <c r="AN111" s="407"/>
      <c r="AO111" s="407"/>
      <c r="AP111" s="407"/>
      <c r="AQ111" s="407"/>
      <c r="AR111" s="374">
        <f t="shared" si="1"/>
        <v>0</v>
      </c>
      <c r="AS111" s="374"/>
      <c r="AT111" s="373"/>
      <c r="AU111" s="373"/>
      <c r="AV111" s="373"/>
      <c r="AW111" s="373"/>
      <c r="AX111" s="373"/>
      <c r="AY111" s="373"/>
      <c r="AZ111" s="373"/>
      <c r="BA111" s="373"/>
      <c r="BB111" s="373"/>
      <c r="BC111" s="373"/>
      <c r="BD111" s="373"/>
      <c r="BE111" s="373"/>
      <c r="BF111" s="373"/>
      <c r="BG111" s="373"/>
      <c r="BH111" s="373"/>
      <c r="BI111" s="373"/>
      <c r="BJ111" s="373"/>
      <c r="BK111" s="373"/>
      <c r="BL111" s="373"/>
      <c r="BM111" s="373"/>
      <c r="BN111" s="373"/>
      <c r="BO111" s="373"/>
      <c r="BP111" s="373"/>
      <c r="BQ111" s="373"/>
      <c r="BR111" s="373"/>
    </row>
    <row r="112" spans="1:70" s="70" customFormat="1" ht="10.5" customHeight="1">
      <c r="A112" s="197"/>
      <c r="B112" s="371"/>
      <c r="C112" s="286"/>
      <c r="D112" s="287"/>
      <c r="E112" s="68"/>
      <c r="G112" s="334" t="s">
        <v>390</v>
      </c>
      <c r="H112" s="334"/>
      <c r="I112" s="334"/>
      <c r="J112" s="334"/>
      <c r="K112" s="385" t="s">
        <v>139</v>
      </c>
      <c r="L112" s="386"/>
      <c r="M112" s="386"/>
      <c r="N112" s="386"/>
      <c r="O112" s="386"/>
      <c r="P112" s="386"/>
      <c r="Q112" s="386"/>
      <c r="R112" s="386"/>
      <c r="S112" s="386"/>
      <c r="T112" s="386"/>
      <c r="U112" s="386"/>
      <c r="V112" s="386"/>
      <c r="W112" s="386"/>
      <c r="X112" s="386"/>
      <c r="Y112" s="386"/>
      <c r="Z112" s="380" t="s">
        <v>136</v>
      </c>
      <c r="AA112" s="380"/>
      <c r="AB112" s="365"/>
      <c r="AC112" s="365"/>
      <c r="AD112" s="365"/>
      <c r="AE112" s="365"/>
      <c r="AF112" s="357"/>
      <c r="AG112" s="358"/>
      <c r="AH112" s="358"/>
      <c r="AI112" s="358"/>
      <c r="AJ112" s="359"/>
      <c r="AK112" s="407">
        <f t="shared" si="0"/>
        <v>0</v>
      </c>
      <c r="AL112" s="407"/>
      <c r="AM112" s="407"/>
      <c r="AN112" s="407"/>
      <c r="AO112" s="407"/>
      <c r="AP112" s="407"/>
      <c r="AQ112" s="407"/>
      <c r="AR112" s="374">
        <f t="shared" si="1"/>
        <v>0</v>
      </c>
      <c r="AS112" s="374"/>
      <c r="AT112" s="373"/>
      <c r="AU112" s="373"/>
      <c r="AV112" s="373"/>
      <c r="AW112" s="373"/>
      <c r="AX112" s="373"/>
      <c r="AY112" s="373"/>
      <c r="AZ112" s="373"/>
      <c r="BA112" s="373"/>
      <c r="BB112" s="373"/>
      <c r="BC112" s="373"/>
      <c r="BD112" s="373"/>
      <c r="BE112" s="373"/>
      <c r="BF112" s="373"/>
      <c r="BG112" s="373"/>
      <c r="BH112" s="373"/>
      <c r="BI112" s="373"/>
      <c r="BJ112" s="373"/>
      <c r="BK112" s="373"/>
      <c r="BL112" s="373"/>
      <c r="BM112" s="373"/>
      <c r="BN112" s="373"/>
      <c r="BO112" s="373"/>
      <c r="BP112" s="373"/>
      <c r="BQ112" s="373"/>
      <c r="BR112" s="373"/>
    </row>
    <row r="113" spans="1:70" s="70" customFormat="1" ht="10.5" customHeight="1">
      <c r="A113" s="197"/>
      <c r="B113" s="371"/>
      <c r="C113" s="286"/>
      <c r="D113" s="287"/>
      <c r="E113" s="68"/>
      <c r="G113" s="334" t="s">
        <v>391</v>
      </c>
      <c r="H113" s="334"/>
      <c r="I113" s="334"/>
      <c r="J113" s="334"/>
      <c r="K113" s="385" t="s">
        <v>140</v>
      </c>
      <c r="L113" s="386"/>
      <c r="M113" s="386"/>
      <c r="N113" s="386"/>
      <c r="O113" s="386"/>
      <c r="P113" s="386"/>
      <c r="Q113" s="386"/>
      <c r="R113" s="386"/>
      <c r="S113" s="386"/>
      <c r="T113" s="386"/>
      <c r="U113" s="386"/>
      <c r="V113" s="386"/>
      <c r="W113" s="386"/>
      <c r="X113" s="386"/>
      <c r="Y113" s="386"/>
      <c r="Z113" s="380" t="s">
        <v>136</v>
      </c>
      <c r="AA113" s="380"/>
      <c r="AB113" s="365"/>
      <c r="AC113" s="365"/>
      <c r="AD113" s="365"/>
      <c r="AE113" s="365"/>
      <c r="AF113" s="357"/>
      <c r="AG113" s="358"/>
      <c r="AH113" s="358"/>
      <c r="AI113" s="358"/>
      <c r="AJ113" s="359"/>
      <c r="AK113" s="407">
        <f t="shared" si="0"/>
        <v>0</v>
      </c>
      <c r="AL113" s="407"/>
      <c r="AM113" s="407"/>
      <c r="AN113" s="407"/>
      <c r="AO113" s="407"/>
      <c r="AP113" s="407"/>
      <c r="AQ113" s="407"/>
      <c r="AR113" s="374">
        <f t="shared" si="1"/>
        <v>0</v>
      </c>
      <c r="AS113" s="374"/>
      <c r="AT113" s="373"/>
      <c r="AU113" s="373"/>
      <c r="AV113" s="373"/>
      <c r="AW113" s="373"/>
      <c r="AX113" s="373"/>
      <c r="AY113" s="373"/>
      <c r="AZ113" s="373"/>
      <c r="BA113" s="373"/>
      <c r="BB113" s="373"/>
      <c r="BC113" s="373"/>
      <c r="BD113" s="373"/>
      <c r="BE113" s="373"/>
      <c r="BF113" s="373"/>
      <c r="BG113" s="373"/>
      <c r="BH113" s="373"/>
      <c r="BI113" s="373"/>
      <c r="BJ113" s="373"/>
      <c r="BK113" s="373"/>
      <c r="BL113" s="373"/>
      <c r="BM113" s="373"/>
      <c r="BN113" s="373"/>
      <c r="BO113" s="373"/>
      <c r="BP113" s="373"/>
      <c r="BQ113" s="373"/>
      <c r="BR113" s="373"/>
    </row>
    <row r="114" spans="1:70" s="70" customFormat="1" ht="10.5" customHeight="1">
      <c r="A114" s="197"/>
      <c r="B114" s="371"/>
      <c r="C114" s="286"/>
      <c r="D114" s="287"/>
      <c r="E114" s="68"/>
      <c r="G114" s="334" t="s">
        <v>392</v>
      </c>
      <c r="H114" s="334"/>
      <c r="I114" s="334"/>
      <c r="J114" s="334"/>
      <c r="K114" s="385" t="s">
        <v>141</v>
      </c>
      <c r="L114" s="386"/>
      <c r="M114" s="386"/>
      <c r="N114" s="386"/>
      <c r="O114" s="386"/>
      <c r="P114" s="386"/>
      <c r="Q114" s="386"/>
      <c r="R114" s="386"/>
      <c r="S114" s="386"/>
      <c r="T114" s="386"/>
      <c r="U114" s="386"/>
      <c r="V114" s="386"/>
      <c r="W114" s="386"/>
      <c r="X114" s="386"/>
      <c r="Y114" s="386"/>
      <c r="Z114" s="380" t="s">
        <v>54</v>
      </c>
      <c r="AA114" s="380"/>
      <c r="AB114" s="365"/>
      <c r="AC114" s="365"/>
      <c r="AD114" s="365"/>
      <c r="AE114" s="365"/>
      <c r="AF114" s="357"/>
      <c r="AG114" s="358"/>
      <c r="AH114" s="358"/>
      <c r="AI114" s="358"/>
      <c r="AJ114" s="359"/>
      <c r="AK114" s="407">
        <f t="shared" si="0"/>
        <v>0</v>
      </c>
      <c r="AL114" s="407"/>
      <c r="AM114" s="407"/>
      <c r="AN114" s="407"/>
      <c r="AO114" s="407"/>
      <c r="AP114" s="407"/>
      <c r="AQ114" s="407"/>
      <c r="AR114" s="374">
        <f t="shared" si="1"/>
        <v>0</v>
      </c>
      <c r="AS114" s="374"/>
      <c r="AT114" s="373"/>
      <c r="AU114" s="373"/>
      <c r="AV114" s="373"/>
      <c r="AW114" s="373"/>
      <c r="AX114" s="373"/>
      <c r="AY114" s="373"/>
      <c r="AZ114" s="373"/>
      <c r="BA114" s="373"/>
      <c r="BB114" s="373"/>
      <c r="BC114" s="373"/>
      <c r="BD114" s="373"/>
      <c r="BE114" s="373"/>
      <c r="BF114" s="373"/>
      <c r="BG114" s="373"/>
      <c r="BH114" s="373"/>
      <c r="BI114" s="373"/>
      <c r="BJ114" s="373"/>
      <c r="BK114" s="373"/>
      <c r="BL114" s="373"/>
      <c r="BM114" s="373"/>
      <c r="BN114" s="373"/>
      <c r="BO114" s="373"/>
      <c r="BP114" s="373"/>
      <c r="BQ114" s="373"/>
      <c r="BR114" s="373"/>
    </row>
    <row r="115" spans="1:70" s="70" customFormat="1" ht="10.5" customHeight="1">
      <c r="A115" s="197"/>
      <c r="B115" s="371"/>
      <c r="C115" s="286"/>
      <c r="D115" s="287"/>
      <c r="E115" s="68"/>
      <c r="G115" s="334" t="s">
        <v>393</v>
      </c>
      <c r="H115" s="334"/>
      <c r="I115" s="334"/>
      <c r="J115" s="334"/>
      <c r="K115" s="385" t="s">
        <v>142</v>
      </c>
      <c r="L115" s="386"/>
      <c r="M115" s="386"/>
      <c r="N115" s="386"/>
      <c r="O115" s="386"/>
      <c r="P115" s="386"/>
      <c r="Q115" s="386"/>
      <c r="R115" s="386"/>
      <c r="S115" s="386"/>
      <c r="T115" s="386"/>
      <c r="U115" s="386"/>
      <c r="V115" s="386"/>
      <c r="W115" s="386"/>
      <c r="X115" s="386"/>
      <c r="Y115" s="386"/>
      <c r="Z115" s="380" t="s">
        <v>132</v>
      </c>
      <c r="AA115" s="380"/>
      <c r="AB115" s="360">
        <v>1</v>
      </c>
      <c r="AC115" s="360"/>
      <c r="AD115" s="360"/>
      <c r="AE115" s="360"/>
      <c r="AF115" s="357"/>
      <c r="AG115" s="358"/>
      <c r="AH115" s="358"/>
      <c r="AI115" s="358"/>
      <c r="AJ115" s="359"/>
      <c r="AK115" s="407">
        <f t="shared" si="0"/>
        <v>0</v>
      </c>
      <c r="AL115" s="407"/>
      <c r="AM115" s="407"/>
      <c r="AN115" s="407"/>
      <c r="AO115" s="407"/>
      <c r="AP115" s="407"/>
      <c r="AQ115" s="407"/>
      <c r="AR115" s="374">
        <f t="shared" si="1"/>
        <v>0</v>
      </c>
      <c r="AS115" s="374"/>
      <c r="AT115" s="373"/>
      <c r="AU115" s="373"/>
      <c r="AV115" s="373"/>
      <c r="AW115" s="373"/>
      <c r="AX115" s="373"/>
      <c r="AY115" s="373"/>
      <c r="AZ115" s="373"/>
      <c r="BA115" s="373"/>
      <c r="BB115" s="373"/>
      <c r="BC115" s="373"/>
      <c r="BD115" s="373"/>
      <c r="BE115" s="373"/>
      <c r="BF115" s="373"/>
      <c r="BG115" s="373"/>
      <c r="BH115" s="373"/>
      <c r="BI115" s="373"/>
      <c r="BJ115" s="373"/>
      <c r="BK115" s="373"/>
      <c r="BL115" s="373"/>
      <c r="BM115" s="373"/>
      <c r="BN115" s="373"/>
      <c r="BO115" s="373"/>
      <c r="BP115" s="373"/>
      <c r="BQ115" s="373"/>
      <c r="BR115" s="373"/>
    </row>
    <row r="116" spans="1:70" s="70" customFormat="1" ht="10.5" customHeight="1">
      <c r="A116" s="197"/>
      <c r="B116" s="371"/>
      <c r="C116" s="370"/>
      <c r="D116" s="287"/>
      <c r="E116" s="68"/>
      <c r="G116" s="334" t="s">
        <v>394</v>
      </c>
      <c r="H116" s="334"/>
      <c r="I116" s="334"/>
      <c r="J116" s="334"/>
      <c r="K116" s="385" t="s">
        <v>143</v>
      </c>
      <c r="L116" s="386"/>
      <c r="M116" s="386"/>
      <c r="N116" s="386"/>
      <c r="O116" s="386"/>
      <c r="P116" s="386"/>
      <c r="Q116" s="386"/>
      <c r="R116" s="386"/>
      <c r="S116" s="386"/>
      <c r="T116" s="386"/>
      <c r="U116" s="386"/>
      <c r="V116" s="386"/>
      <c r="W116" s="386"/>
      <c r="X116" s="386"/>
      <c r="Y116" s="386"/>
      <c r="Z116" s="380" t="s">
        <v>132</v>
      </c>
      <c r="AA116" s="380"/>
      <c r="AB116" s="360">
        <v>1</v>
      </c>
      <c r="AC116" s="360"/>
      <c r="AD116" s="360"/>
      <c r="AE116" s="360"/>
      <c r="AF116" s="357"/>
      <c r="AG116" s="358"/>
      <c r="AH116" s="358"/>
      <c r="AI116" s="358"/>
      <c r="AJ116" s="359"/>
      <c r="AK116" s="407">
        <f t="shared" si="0"/>
        <v>0</v>
      </c>
      <c r="AL116" s="407"/>
      <c r="AM116" s="407"/>
      <c r="AN116" s="407"/>
      <c r="AO116" s="407"/>
      <c r="AP116" s="407"/>
      <c r="AQ116" s="407"/>
      <c r="AR116" s="374">
        <f t="shared" si="1"/>
        <v>0</v>
      </c>
      <c r="AS116" s="374"/>
      <c r="AT116" s="373"/>
      <c r="AU116" s="373"/>
      <c r="AV116" s="373"/>
      <c r="AW116" s="373"/>
      <c r="AX116" s="373"/>
      <c r="AY116" s="373"/>
      <c r="AZ116" s="373"/>
      <c r="BA116" s="373"/>
      <c r="BB116" s="373"/>
      <c r="BC116" s="373"/>
      <c r="BD116" s="373"/>
      <c r="BE116" s="373"/>
      <c r="BF116" s="373"/>
      <c r="BG116" s="373"/>
      <c r="BH116" s="373"/>
      <c r="BI116" s="373"/>
      <c r="BJ116" s="373"/>
      <c r="BK116" s="373"/>
      <c r="BL116" s="373"/>
      <c r="BM116" s="373"/>
      <c r="BN116" s="373"/>
      <c r="BO116" s="373"/>
      <c r="BP116" s="373"/>
      <c r="BQ116" s="373"/>
      <c r="BR116" s="373"/>
    </row>
    <row r="117" spans="1:70" s="70" customFormat="1" ht="10.5" customHeight="1">
      <c r="A117" s="197"/>
      <c r="B117" s="371"/>
      <c r="C117" s="370"/>
      <c r="D117" s="287"/>
      <c r="E117" s="68"/>
      <c r="G117" s="334" t="s">
        <v>395</v>
      </c>
      <c r="H117" s="334"/>
      <c r="I117" s="334"/>
      <c r="J117" s="334"/>
      <c r="K117" s="385" t="s">
        <v>144</v>
      </c>
      <c r="L117" s="386"/>
      <c r="M117" s="386"/>
      <c r="N117" s="386"/>
      <c r="O117" s="386"/>
      <c r="P117" s="386"/>
      <c r="Q117" s="386"/>
      <c r="R117" s="386"/>
      <c r="S117" s="386"/>
      <c r="T117" s="386"/>
      <c r="U117" s="386"/>
      <c r="V117" s="386"/>
      <c r="W117" s="386"/>
      <c r="X117" s="386"/>
      <c r="Y117" s="386"/>
      <c r="Z117" s="380" t="s">
        <v>132</v>
      </c>
      <c r="AA117" s="380"/>
      <c r="AB117" s="360">
        <v>1</v>
      </c>
      <c r="AC117" s="360"/>
      <c r="AD117" s="360"/>
      <c r="AE117" s="360"/>
      <c r="AF117" s="357"/>
      <c r="AG117" s="358"/>
      <c r="AH117" s="358"/>
      <c r="AI117" s="358"/>
      <c r="AJ117" s="359"/>
      <c r="AK117" s="407">
        <f t="shared" si="0"/>
        <v>0</v>
      </c>
      <c r="AL117" s="407"/>
      <c r="AM117" s="407"/>
      <c r="AN117" s="407"/>
      <c r="AO117" s="407"/>
      <c r="AP117" s="407"/>
      <c r="AQ117" s="407"/>
      <c r="AR117" s="374">
        <f t="shared" si="1"/>
        <v>0</v>
      </c>
      <c r="AS117" s="374"/>
      <c r="AT117" s="373"/>
      <c r="AU117" s="373"/>
      <c r="AV117" s="373"/>
      <c r="AW117" s="373"/>
      <c r="AX117" s="373"/>
      <c r="AY117" s="373"/>
      <c r="AZ117" s="373"/>
      <c r="BA117" s="373"/>
      <c r="BB117" s="373"/>
      <c r="BC117" s="373"/>
      <c r="BD117" s="373"/>
      <c r="BE117" s="373"/>
      <c r="BF117" s="373"/>
      <c r="BG117" s="373"/>
      <c r="BH117" s="373"/>
      <c r="BI117" s="373"/>
      <c r="BJ117" s="373"/>
      <c r="BK117" s="373"/>
      <c r="BL117" s="373"/>
      <c r="BM117" s="373"/>
      <c r="BN117" s="373"/>
      <c r="BO117" s="373"/>
      <c r="BP117" s="373"/>
      <c r="BQ117" s="373"/>
      <c r="BR117" s="373"/>
    </row>
    <row r="118" spans="1:70" s="70" customFormat="1" ht="10.5" customHeight="1">
      <c r="A118" s="197"/>
      <c r="B118" s="111"/>
      <c r="C118" s="116"/>
      <c r="D118" s="48"/>
      <c r="E118" s="68"/>
      <c r="G118" s="334" t="s">
        <v>396</v>
      </c>
      <c r="H118" s="334"/>
      <c r="I118" s="334"/>
      <c r="J118" s="334"/>
      <c r="K118" s="506"/>
      <c r="L118" s="506"/>
      <c r="M118" s="506"/>
      <c r="N118" s="506"/>
      <c r="O118" s="506"/>
      <c r="P118" s="506"/>
      <c r="Q118" s="506"/>
      <c r="R118" s="506"/>
      <c r="S118" s="506"/>
      <c r="T118" s="506"/>
      <c r="U118" s="506"/>
      <c r="V118" s="506"/>
      <c r="W118" s="506"/>
      <c r="X118" s="506"/>
      <c r="Y118" s="506"/>
      <c r="Z118" s="393"/>
      <c r="AA118" s="393"/>
      <c r="AB118" s="365"/>
      <c r="AC118" s="365"/>
      <c r="AD118" s="365"/>
      <c r="AE118" s="365"/>
      <c r="AF118" s="357"/>
      <c r="AG118" s="358"/>
      <c r="AH118" s="358"/>
      <c r="AI118" s="358"/>
      <c r="AJ118" s="359"/>
      <c r="AK118" s="407">
        <f t="shared" si="0"/>
        <v>0</v>
      </c>
      <c r="AL118" s="407"/>
      <c r="AM118" s="407"/>
      <c r="AN118" s="407"/>
      <c r="AO118" s="407"/>
      <c r="AP118" s="407"/>
      <c r="AQ118" s="407"/>
      <c r="AR118" s="374">
        <f t="shared" si="1"/>
        <v>0</v>
      </c>
      <c r="AS118" s="374"/>
      <c r="AT118" s="373"/>
      <c r="AU118" s="373"/>
      <c r="AV118" s="373"/>
      <c r="AW118" s="373"/>
      <c r="AX118" s="373"/>
      <c r="AY118" s="373"/>
      <c r="AZ118" s="373"/>
      <c r="BA118" s="373"/>
      <c r="BB118" s="373"/>
      <c r="BC118" s="373"/>
      <c r="BD118" s="373"/>
      <c r="BE118" s="373"/>
      <c r="BF118" s="373"/>
      <c r="BG118" s="373"/>
      <c r="BH118" s="373"/>
      <c r="BI118" s="373"/>
      <c r="BJ118" s="373"/>
      <c r="BK118" s="373"/>
      <c r="BL118" s="373"/>
      <c r="BM118" s="373"/>
      <c r="BN118" s="373"/>
      <c r="BO118" s="373"/>
      <c r="BP118" s="373"/>
      <c r="BQ118" s="373"/>
      <c r="BR118" s="373"/>
    </row>
    <row r="119" spans="1:70" s="70" customFormat="1" ht="10.5" customHeight="1">
      <c r="A119" s="197"/>
      <c r="B119" s="111"/>
      <c r="C119" s="116"/>
      <c r="D119" s="48"/>
      <c r="E119" s="68"/>
      <c r="G119" s="334" t="s">
        <v>397</v>
      </c>
      <c r="H119" s="334"/>
      <c r="I119" s="334"/>
      <c r="J119" s="334"/>
      <c r="K119" s="506"/>
      <c r="L119" s="506"/>
      <c r="M119" s="506"/>
      <c r="N119" s="506"/>
      <c r="O119" s="506"/>
      <c r="P119" s="506"/>
      <c r="Q119" s="506"/>
      <c r="R119" s="506"/>
      <c r="S119" s="506"/>
      <c r="T119" s="506"/>
      <c r="U119" s="506"/>
      <c r="V119" s="506"/>
      <c r="W119" s="506"/>
      <c r="X119" s="506"/>
      <c r="Y119" s="506"/>
      <c r="Z119" s="393"/>
      <c r="AA119" s="393"/>
      <c r="AB119" s="365"/>
      <c r="AC119" s="365"/>
      <c r="AD119" s="365"/>
      <c r="AE119" s="365"/>
      <c r="AF119" s="357"/>
      <c r="AG119" s="358"/>
      <c r="AH119" s="358"/>
      <c r="AI119" s="358"/>
      <c r="AJ119" s="359"/>
      <c r="AK119" s="407">
        <f t="shared" si="0"/>
        <v>0</v>
      </c>
      <c r="AL119" s="407"/>
      <c r="AM119" s="407"/>
      <c r="AN119" s="407"/>
      <c r="AO119" s="407"/>
      <c r="AP119" s="407"/>
      <c r="AQ119" s="407"/>
      <c r="AR119" s="374">
        <f t="shared" si="1"/>
        <v>0</v>
      </c>
      <c r="AS119" s="374"/>
      <c r="AT119" s="373"/>
      <c r="AU119" s="373"/>
      <c r="AV119" s="373"/>
      <c r="AW119" s="373"/>
      <c r="AX119" s="373"/>
      <c r="AY119" s="373"/>
      <c r="AZ119" s="373"/>
      <c r="BA119" s="373"/>
      <c r="BB119" s="373"/>
      <c r="BC119" s="373"/>
      <c r="BD119" s="373"/>
      <c r="BE119" s="373"/>
      <c r="BF119" s="373"/>
      <c r="BG119" s="373"/>
      <c r="BH119" s="373"/>
      <c r="BI119" s="373"/>
      <c r="BJ119" s="373"/>
      <c r="BK119" s="373"/>
      <c r="BL119" s="373"/>
      <c r="BM119" s="373"/>
      <c r="BN119" s="373"/>
      <c r="BO119" s="373"/>
      <c r="BP119" s="373"/>
      <c r="BQ119" s="373"/>
      <c r="BR119" s="373"/>
    </row>
    <row r="120" spans="1:70" s="70" customFormat="1" ht="21.75" customHeight="1">
      <c r="A120" s="196"/>
      <c r="B120" s="198"/>
      <c r="C120" s="115">
        <f>C108+1</f>
        <v>5</v>
      </c>
      <c r="D120" s="48" t="s">
        <v>602</v>
      </c>
      <c r="E120" s="68" t="s">
        <v>303</v>
      </c>
      <c r="F120" s="69"/>
      <c r="G120" s="372" t="s">
        <v>50</v>
      </c>
      <c r="H120" s="372"/>
      <c r="I120" s="372"/>
      <c r="J120" s="372"/>
      <c r="K120" s="391" t="s">
        <v>145</v>
      </c>
      <c r="L120" s="392"/>
      <c r="M120" s="392"/>
      <c r="N120" s="392"/>
      <c r="O120" s="392"/>
      <c r="P120" s="392"/>
      <c r="Q120" s="392"/>
      <c r="R120" s="392"/>
      <c r="S120" s="392"/>
      <c r="T120" s="392"/>
      <c r="U120" s="392"/>
      <c r="V120" s="392"/>
      <c r="W120" s="392"/>
      <c r="X120" s="392"/>
      <c r="Y120" s="392"/>
      <c r="Z120" s="392"/>
      <c r="AA120" s="392"/>
      <c r="AB120" s="392"/>
      <c r="AC120" s="392"/>
      <c r="AD120" s="392"/>
      <c r="AE120" s="392"/>
      <c r="AF120" s="392"/>
      <c r="AG120" s="392"/>
      <c r="AH120" s="392"/>
      <c r="AI120" s="392"/>
      <c r="AJ120" s="392"/>
      <c r="AK120" s="416">
        <f>MAX(0.000000001,SUM(AK121:AQ126))</f>
        <v>1E-09</v>
      </c>
      <c r="AL120" s="416"/>
      <c r="AM120" s="416"/>
      <c r="AN120" s="416"/>
      <c r="AO120" s="416"/>
      <c r="AP120" s="416"/>
      <c r="AQ120" s="416"/>
      <c r="AR120" s="416">
        <f>ROUND(AK120/$AK$269,6)*100</f>
        <v>9.999999999999999E-05</v>
      </c>
      <c r="AS120" s="416"/>
      <c r="AT120" s="412" t="s">
        <v>146</v>
      </c>
      <c r="AU120" s="412"/>
      <c r="AV120" s="412"/>
      <c r="AW120" s="412"/>
      <c r="AX120" s="412"/>
      <c r="AY120" s="412"/>
      <c r="AZ120" s="412"/>
      <c r="BA120" s="412"/>
      <c r="BB120" s="412"/>
      <c r="BC120" s="412"/>
      <c r="BD120" s="412"/>
      <c r="BE120" s="412"/>
      <c r="BF120" s="412"/>
      <c r="BG120" s="412"/>
      <c r="BH120" s="412"/>
      <c r="BI120" s="412"/>
      <c r="BJ120" s="412"/>
      <c r="BK120" s="412"/>
      <c r="BL120" s="412"/>
      <c r="BM120" s="412"/>
      <c r="BN120" s="412"/>
      <c r="BO120" s="412"/>
      <c r="BP120" s="412"/>
      <c r="BQ120" s="412"/>
      <c r="BR120" s="412"/>
    </row>
    <row r="121" spans="1:70" s="70" customFormat="1" ht="10.5" customHeight="1">
      <c r="A121" s="197"/>
      <c r="B121" s="375"/>
      <c r="C121" s="286"/>
      <c r="D121" s="287"/>
      <c r="E121" s="68"/>
      <c r="F121" s="71"/>
      <c r="G121" s="334" t="s">
        <v>51</v>
      </c>
      <c r="H121" s="334"/>
      <c r="I121" s="334"/>
      <c r="J121" s="334"/>
      <c r="K121" s="385" t="s">
        <v>147</v>
      </c>
      <c r="L121" s="386"/>
      <c r="M121" s="386"/>
      <c r="N121" s="386"/>
      <c r="O121" s="386"/>
      <c r="P121" s="386"/>
      <c r="Q121" s="386"/>
      <c r="R121" s="386"/>
      <c r="S121" s="386"/>
      <c r="T121" s="386"/>
      <c r="U121" s="386"/>
      <c r="V121" s="386"/>
      <c r="W121" s="386"/>
      <c r="X121" s="386"/>
      <c r="Y121" s="386"/>
      <c r="Z121" s="380" t="s">
        <v>136</v>
      </c>
      <c r="AA121" s="380"/>
      <c r="AB121" s="365"/>
      <c r="AC121" s="365"/>
      <c r="AD121" s="365"/>
      <c r="AE121" s="365"/>
      <c r="AF121" s="357"/>
      <c r="AG121" s="358"/>
      <c r="AH121" s="358"/>
      <c r="AI121" s="358"/>
      <c r="AJ121" s="359"/>
      <c r="AK121" s="407">
        <f>AB121*AF121</f>
        <v>0</v>
      </c>
      <c r="AL121" s="407"/>
      <c r="AM121" s="407"/>
      <c r="AN121" s="407"/>
      <c r="AO121" s="407"/>
      <c r="AP121" s="407"/>
      <c r="AQ121" s="407"/>
      <c r="AR121" s="374">
        <f aca="true" t="shared" si="2" ref="AR121:AR126">ROUND(AK121/$AK$120,6)*100</f>
        <v>0</v>
      </c>
      <c r="AS121" s="374"/>
      <c r="AT121" s="373"/>
      <c r="AU121" s="373"/>
      <c r="AV121" s="373"/>
      <c r="AW121" s="373"/>
      <c r="AX121" s="373"/>
      <c r="AY121" s="373"/>
      <c r="AZ121" s="373"/>
      <c r="BA121" s="373"/>
      <c r="BB121" s="373"/>
      <c r="BC121" s="373"/>
      <c r="BD121" s="373"/>
      <c r="BE121" s="373"/>
      <c r="BF121" s="373"/>
      <c r="BG121" s="373"/>
      <c r="BH121" s="373"/>
      <c r="BI121" s="373"/>
      <c r="BJ121" s="373"/>
      <c r="BK121" s="373"/>
      <c r="BL121" s="373"/>
      <c r="BM121" s="373"/>
      <c r="BN121" s="373"/>
      <c r="BO121" s="373"/>
      <c r="BP121" s="373"/>
      <c r="BQ121" s="373"/>
      <c r="BR121" s="373"/>
    </row>
    <row r="122" spans="1:70" s="70" customFormat="1" ht="10.5" customHeight="1">
      <c r="A122" s="197"/>
      <c r="B122" s="371"/>
      <c r="C122" s="286"/>
      <c r="D122" s="287"/>
      <c r="E122" s="68"/>
      <c r="G122" s="334" t="s">
        <v>52</v>
      </c>
      <c r="H122" s="334"/>
      <c r="I122" s="334"/>
      <c r="J122" s="334"/>
      <c r="K122" s="385" t="s">
        <v>148</v>
      </c>
      <c r="L122" s="386"/>
      <c r="M122" s="386"/>
      <c r="N122" s="386"/>
      <c r="O122" s="386"/>
      <c r="P122" s="386"/>
      <c r="Q122" s="386"/>
      <c r="R122" s="386"/>
      <c r="S122" s="386"/>
      <c r="T122" s="386"/>
      <c r="U122" s="386"/>
      <c r="V122" s="386"/>
      <c r="W122" s="386"/>
      <c r="X122" s="386"/>
      <c r="Y122" s="386"/>
      <c r="Z122" s="380" t="s">
        <v>54</v>
      </c>
      <c r="AA122" s="380"/>
      <c r="AB122" s="365"/>
      <c r="AC122" s="365"/>
      <c r="AD122" s="365"/>
      <c r="AE122" s="365"/>
      <c r="AF122" s="357"/>
      <c r="AG122" s="358"/>
      <c r="AH122" s="358"/>
      <c r="AI122" s="358"/>
      <c r="AJ122" s="359"/>
      <c r="AK122" s="407">
        <f aca="true" t="shared" si="3" ref="AK122:AK132">AB122*AF122</f>
        <v>0</v>
      </c>
      <c r="AL122" s="407"/>
      <c r="AM122" s="407"/>
      <c r="AN122" s="407"/>
      <c r="AO122" s="407"/>
      <c r="AP122" s="407"/>
      <c r="AQ122" s="407"/>
      <c r="AR122" s="374">
        <f t="shared" si="2"/>
        <v>0</v>
      </c>
      <c r="AS122" s="374"/>
      <c r="AT122" s="373"/>
      <c r="AU122" s="373"/>
      <c r="AV122" s="373"/>
      <c r="AW122" s="373"/>
      <c r="AX122" s="373"/>
      <c r="AY122" s="373"/>
      <c r="AZ122" s="373"/>
      <c r="BA122" s="373"/>
      <c r="BB122" s="373"/>
      <c r="BC122" s="373"/>
      <c r="BD122" s="373"/>
      <c r="BE122" s="373"/>
      <c r="BF122" s="373"/>
      <c r="BG122" s="373"/>
      <c r="BH122" s="373"/>
      <c r="BI122" s="373"/>
      <c r="BJ122" s="373"/>
      <c r="BK122" s="373"/>
      <c r="BL122" s="373"/>
      <c r="BM122" s="373"/>
      <c r="BN122" s="373"/>
      <c r="BO122" s="373"/>
      <c r="BP122" s="373"/>
      <c r="BQ122" s="373"/>
      <c r="BR122" s="373"/>
    </row>
    <row r="123" spans="1:70" s="70" customFormat="1" ht="10.5" customHeight="1">
      <c r="A123" s="197"/>
      <c r="B123" s="371"/>
      <c r="C123" s="286"/>
      <c r="D123" s="369"/>
      <c r="E123" s="68"/>
      <c r="G123" s="334" t="s">
        <v>398</v>
      </c>
      <c r="H123" s="334"/>
      <c r="I123" s="334"/>
      <c r="J123" s="334"/>
      <c r="K123" s="385" t="s">
        <v>149</v>
      </c>
      <c r="L123" s="386"/>
      <c r="M123" s="386"/>
      <c r="N123" s="386"/>
      <c r="O123" s="386"/>
      <c r="P123" s="386"/>
      <c r="Q123" s="386"/>
      <c r="R123" s="386"/>
      <c r="S123" s="386"/>
      <c r="T123" s="386"/>
      <c r="U123" s="386"/>
      <c r="V123" s="386"/>
      <c r="W123" s="386"/>
      <c r="X123" s="386"/>
      <c r="Y123" s="386"/>
      <c r="Z123" s="380" t="s">
        <v>132</v>
      </c>
      <c r="AA123" s="380"/>
      <c r="AB123" s="360">
        <v>1</v>
      </c>
      <c r="AC123" s="360"/>
      <c r="AD123" s="360"/>
      <c r="AE123" s="360"/>
      <c r="AF123" s="357"/>
      <c r="AG123" s="358"/>
      <c r="AH123" s="358"/>
      <c r="AI123" s="358"/>
      <c r="AJ123" s="359"/>
      <c r="AK123" s="407">
        <f t="shared" si="3"/>
        <v>0</v>
      </c>
      <c r="AL123" s="407"/>
      <c r="AM123" s="407"/>
      <c r="AN123" s="407"/>
      <c r="AO123" s="407"/>
      <c r="AP123" s="407"/>
      <c r="AQ123" s="407"/>
      <c r="AR123" s="374">
        <f t="shared" si="2"/>
        <v>0</v>
      </c>
      <c r="AS123" s="374"/>
      <c r="AT123" s="373"/>
      <c r="AU123" s="373"/>
      <c r="AV123" s="373"/>
      <c r="AW123" s="373"/>
      <c r="AX123" s="373"/>
      <c r="AY123" s="373"/>
      <c r="AZ123" s="373"/>
      <c r="BA123" s="373"/>
      <c r="BB123" s="373"/>
      <c r="BC123" s="373"/>
      <c r="BD123" s="373"/>
      <c r="BE123" s="373"/>
      <c r="BF123" s="373"/>
      <c r="BG123" s="373"/>
      <c r="BH123" s="373"/>
      <c r="BI123" s="373"/>
      <c r="BJ123" s="373"/>
      <c r="BK123" s="373"/>
      <c r="BL123" s="373"/>
      <c r="BM123" s="373"/>
      <c r="BN123" s="373"/>
      <c r="BO123" s="373"/>
      <c r="BP123" s="373"/>
      <c r="BQ123" s="373"/>
      <c r="BR123" s="373"/>
    </row>
    <row r="124" spans="1:70" s="70" customFormat="1" ht="10.5" customHeight="1">
      <c r="A124" s="197"/>
      <c r="B124" s="371"/>
      <c r="C124" s="286"/>
      <c r="D124" s="369"/>
      <c r="E124" s="68"/>
      <c r="G124" s="334" t="s">
        <v>399</v>
      </c>
      <c r="H124" s="334"/>
      <c r="I124" s="334"/>
      <c r="J124" s="334"/>
      <c r="K124" s="385" t="s">
        <v>150</v>
      </c>
      <c r="L124" s="386"/>
      <c r="M124" s="386"/>
      <c r="N124" s="386"/>
      <c r="O124" s="386"/>
      <c r="P124" s="386"/>
      <c r="Q124" s="386"/>
      <c r="R124" s="386"/>
      <c r="S124" s="386"/>
      <c r="T124" s="386"/>
      <c r="U124" s="386"/>
      <c r="V124" s="386"/>
      <c r="W124" s="386"/>
      <c r="X124" s="386"/>
      <c r="Y124" s="386"/>
      <c r="Z124" s="380" t="s">
        <v>132</v>
      </c>
      <c r="AA124" s="380"/>
      <c r="AB124" s="360">
        <v>1</v>
      </c>
      <c r="AC124" s="360"/>
      <c r="AD124" s="360"/>
      <c r="AE124" s="360"/>
      <c r="AF124" s="357"/>
      <c r="AG124" s="358"/>
      <c r="AH124" s="358"/>
      <c r="AI124" s="358"/>
      <c r="AJ124" s="359"/>
      <c r="AK124" s="407">
        <f t="shared" si="3"/>
        <v>0</v>
      </c>
      <c r="AL124" s="407"/>
      <c r="AM124" s="407"/>
      <c r="AN124" s="407"/>
      <c r="AO124" s="407"/>
      <c r="AP124" s="407"/>
      <c r="AQ124" s="407"/>
      <c r="AR124" s="374">
        <f t="shared" si="2"/>
        <v>0</v>
      </c>
      <c r="AS124" s="374"/>
      <c r="AT124" s="373"/>
      <c r="AU124" s="373"/>
      <c r="AV124" s="373"/>
      <c r="AW124" s="373"/>
      <c r="AX124" s="373"/>
      <c r="AY124" s="373"/>
      <c r="AZ124" s="373"/>
      <c r="BA124" s="373"/>
      <c r="BB124" s="373"/>
      <c r="BC124" s="373"/>
      <c r="BD124" s="373"/>
      <c r="BE124" s="373"/>
      <c r="BF124" s="373"/>
      <c r="BG124" s="373"/>
      <c r="BH124" s="373"/>
      <c r="BI124" s="373"/>
      <c r="BJ124" s="373"/>
      <c r="BK124" s="373"/>
      <c r="BL124" s="373"/>
      <c r="BM124" s="373"/>
      <c r="BN124" s="373"/>
      <c r="BO124" s="373"/>
      <c r="BP124" s="373"/>
      <c r="BQ124" s="373"/>
      <c r="BR124" s="373"/>
    </row>
    <row r="125" spans="1:70" s="70" customFormat="1" ht="10.5" customHeight="1">
      <c r="A125" s="197"/>
      <c r="B125" s="111"/>
      <c r="C125" s="116"/>
      <c r="D125" s="48"/>
      <c r="E125" s="68"/>
      <c r="G125" s="334" t="s">
        <v>400</v>
      </c>
      <c r="H125" s="334"/>
      <c r="I125" s="334"/>
      <c r="J125" s="334"/>
      <c r="K125" s="506"/>
      <c r="L125" s="506"/>
      <c r="M125" s="506"/>
      <c r="N125" s="506"/>
      <c r="O125" s="506"/>
      <c r="P125" s="506"/>
      <c r="Q125" s="506"/>
      <c r="R125" s="506"/>
      <c r="S125" s="506"/>
      <c r="T125" s="506"/>
      <c r="U125" s="506"/>
      <c r="V125" s="506"/>
      <c r="W125" s="506"/>
      <c r="X125" s="506"/>
      <c r="Y125" s="506"/>
      <c r="Z125" s="393"/>
      <c r="AA125" s="393"/>
      <c r="AB125" s="365"/>
      <c r="AC125" s="365"/>
      <c r="AD125" s="365"/>
      <c r="AE125" s="365"/>
      <c r="AF125" s="381"/>
      <c r="AG125" s="381"/>
      <c r="AH125" s="381"/>
      <c r="AI125" s="381"/>
      <c r="AJ125" s="381"/>
      <c r="AK125" s="407">
        <f t="shared" si="3"/>
        <v>0</v>
      </c>
      <c r="AL125" s="407"/>
      <c r="AM125" s="407"/>
      <c r="AN125" s="407"/>
      <c r="AO125" s="407"/>
      <c r="AP125" s="407"/>
      <c r="AQ125" s="407"/>
      <c r="AR125" s="374">
        <f t="shared" si="2"/>
        <v>0</v>
      </c>
      <c r="AS125" s="374"/>
      <c r="AT125" s="373"/>
      <c r="AU125" s="373"/>
      <c r="AV125" s="373"/>
      <c r="AW125" s="373"/>
      <c r="AX125" s="373"/>
      <c r="AY125" s="373"/>
      <c r="AZ125" s="373"/>
      <c r="BA125" s="373"/>
      <c r="BB125" s="373"/>
      <c r="BC125" s="373"/>
      <c r="BD125" s="373"/>
      <c r="BE125" s="373"/>
      <c r="BF125" s="373"/>
      <c r="BG125" s="373"/>
      <c r="BH125" s="373"/>
      <c r="BI125" s="373"/>
      <c r="BJ125" s="373"/>
      <c r="BK125" s="373"/>
      <c r="BL125" s="373"/>
      <c r="BM125" s="373"/>
      <c r="BN125" s="373"/>
      <c r="BO125" s="373"/>
      <c r="BP125" s="373"/>
      <c r="BQ125" s="373"/>
      <c r="BR125" s="373"/>
    </row>
    <row r="126" spans="1:70" s="70" customFormat="1" ht="10.5" customHeight="1">
      <c r="A126" s="197"/>
      <c r="B126" s="111"/>
      <c r="C126" s="116"/>
      <c r="D126" s="48"/>
      <c r="E126" s="68"/>
      <c r="G126" s="334" t="s">
        <v>401</v>
      </c>
      <c r="H126" s="334"/>
      <c r="I126" s="334"/>
      <c r="J126" s="334"/>
      <c r="K126" s="506"/>
      <c r="L126" s="506"/>
      <c r="M126" s="506"/>
      <c r="N126" s="506"/>
      <c r="O126" s="506"/>
      <c r="P126" s="506"/>
      <c r="Q126" s="506"/>
      <c r="R126" s="506"/>
      <c r="S126" s="506"/>
      <c r="T126" s="506"/>
      <c r="U126" s="506"/>
      <c r="V126" s="506"/>
      <c r="W126" s="506"/>
      <c r="X126" s="506"/>
      <c r="Y126" s="506"/>
      <c r="Z126" s="393"/>
      <c r="AA126" s="393"/>
      <c r="AB126" s="365"/>
      <c r="AC126" s="365"/>
      <c r="AD126" s="365"/>
      <c r="AE126" s="365"/>
      <c r="AF126" s="381"/>
      <c r="AG126" s="381"/>
      <c r="AH126" s="381"/>
      <c r="AI126" s="381"/>
      <c r="AJ126" s="381"/>
      <c r="AK126" s="407">
        <f t="shared" si="3"/>
        <v>0</v>
      </c>
      <c r="AL126" s="407"/>
      <c r="AM126" s="407"/>
      <c r="AN126" s="407"/>
      <c r="AO126" s="407"/>
      <c r="AP126" s="407"/>
      <c r="AQ126" s="407"/>
      <c r="AR126" s="374">
        <f t="shared" si="2"/>
        <v>0</v>
      </c>
      <c r="AS126" s="374"/>
      <c r="AT126" s="373"/>
      <c r="AU126" s="373"/>
      <c r="AV126" s="373"/>
      <c r="AW126" s="373"/>
      <c r="AX126" s="373"/>
      <c r="AY126" s="373"/>
      <c r="AZ126" s="373"/>
      <c r="BA126" s="373"/>
      <c r="BB126" s="373"/>
      <c r="BC126" s="373"/>
      <c r="BD126" s="373"/>
      <c r="BE126" s="373"/>
      <c r="BF126" s="373"/>
      <c r="BG126" s="373"/>
      <c r="BH126" s="373"/>
      <c r="BI126" s="373"/>
      <c r="BJ126" s="373"/>
      <c r="BK126" s="373"/>
      <c r="BL126" s="373"/>
      <c r="BM126" s="373"/>
      <c r="BN126" s="373"/>
      <c r="BO126" s="373"/>
      <c r="BP126" s="373"/>
      <c r="BQ126" s="373"/>
      <c r="BR126" s="373"/>
    </row>
    <row r="127" spans="1:70" s="70" customFormat="1" ht="21.75" customHeight="1">
      <c r="A127" s="196"/>
      <c r="B127" s="198"/>
      <c r="C127" s="115">
        <f>C120+1</f>
        <v>6</v>
      </c>
      <c r="D127" s="48" t="s">
        <v>602</v>
      </c>
      <c r="E127" s="68" t="s">
        <v>303</v>
      </c>
      <c r="F127" s="69"/>
      <c r="G127" s="372" t="s">
        <v>63</v>
      </c>
      <c r="H127" s="372"/>
      <c r="I127" s="372"/>
      <c r="J127" s="372"/>
      <c r="K127" s="391" t="s">
        <v>151</v>
      </c>
      <c r="L127" s="392"/>
      <c r="M127" s="392"/>
      <c r="N127" s="392"/>
      <c r="O127" s="392"/>
      <c r="P127" s="392"/>
      <c r="Q127" s="392"/>
      <c r="R127" s="392"/>
      <c r="S127" s="392"/>
      <c r="T127" s="392"/>
      <c r="U127" s="392"/>
      <c r="V127" s="392"/>
      <c r="W127" s="392"/>
      <c r="X127" s="392"/>
      <c r="Y127" s="392"/>
      <c r="Z127" s="392"/>
      <c r="AA127" s="392"/>
      <c r="AB127" s="392"/>
      <c r="AC127" s="392"/>
      <c r="AD127" s="392"/>
      <c r="AE127" s="392"/>
      <c r="AF127" s="392"/>
      <c r="AG127" s="392"/>
      <c r="AH127" s="392"/>
      <c r="AI127" s="392"/>
      <c r="AJ127" s="392"/>
      <c r="AK127" s="416">
        <f>MAX(0.000000001,SUM(AK128:AQ135))</f>
        <v>1E-09</v>
      </c>
      <c r="AL127" s="416"/>
      <c r="AM127" s="416"/>
      <c r="AN127" s="416"/>
      <c r="AO127" s="416"/>
      <c r="AP127" s="416"/>
      <c r="AQ127" s="416"/>
      <c r="AR127" s="416">
        <f>ROUND(AK127/$AK$269,6)*100</f>
        <v>9.999999999999999E-05</v>
      </c>
      <c r="AS127" s="416"/>
      <c r="AT127" s="412" t="s">
        <v>152</v>
      </c>
      <c r="AU127" s="412"/>
      <c r="AV127" s="412"/>
      <c r="AW127" s="412"/>
      <c r="AX127" s="412"/>
      <c r="AY127" s="412"/>
      <c r="AZ127" s="412"/>
      <c r="BA127" s="412"/>
      <c r="BB127" s="412"/>
      <c r="BC127" s="412"/>
      <c r="BD127" s="412"/>
      <c r="BE127" s="412"/>
      <c r="BF127" s="412"/>
      <c r="BG127" s="412"/>
      <c r="BH127" s="412"/>
      <c r="BI127" s="412"/>
      <c r="BJ127" s="412"/>
      <c r="BK127" s="412"/>
      <c r="BL127" s="412"/>
      <c r="BM127" s="412"/>
      <c r="BN127" s="412"/>
      <c r="BO127" s="412"/>
      <c r="BP127" s="412"/>
      <c r="BQ127" s="412"/>
      <c r="BR127" s="412"/>
    </row>
    <row r="128" spans="1:70" s="70" customFormat="1" ht="10.5" customHeight="1">
      <c r="A128" s="197"/>
      <c r="B128" s="375"/>
      <c r="C128" s="286"/>
      <c r="D128" s="283"/>
      <c r="E128" s="68"/>
      <c r="G128" s="334" t="s">
        <v>64</v>
      </c>
      <c r="H128" s="334"/>
      <c r="I128" s="334"/>
      <c r="J128" s="334"/>
      <c r="K128" s="385" t="s">
        <v>153</v>
      </c>
      <c r="L128" s="386"/>
      <c r="M128" s="386"/>
      <c r="N128" s="386"/>
      <c r="O128" s="386"/>
      <c r="P128" s="386"/>
      <c r="Q128" s="386"/>
      <c r="R128" s="386"/>
      <c r="S128" s="386"/>
      <c r="T128" s="386"/>
      <c r="U128" s="386"/>
      <c r="V128" s="386"/>
      <c r="W128" s="386"/>
      <c r="X128" s="386"/>
      <c r="Y128" s="386"/>
      <c r="Z128" s="380" t="s">
        <v>54</v>
      </c>
      <c r="AA128" s="380"/>
      <c r="AB128" s="365"/>
      <c r="AC128" s="365"/>
      <c r="AD128" s="365"/>
      <c r="AE128" s="365"/>
      <c r="AF128" s="357"/>
      <c r="AG128" s="358"/>
      <c r="AH128" s="358"/>
      <c r="AI128" s="358"/>
      <c r="AJ128" s="359"/>
      <c r="AK128" s="407">
        <f t="shared" si="3"/>
        <v>0</v>
      </c>
      <c r="AL128" s="407"/>
      <c r="AM128" s="407"/>
      <c r="AN128" s="407"/>
      <c r="AO128" s="407"/>
      <c r="AP128" s="407"/>
      <c r="AQ128" s="407"/>
      <c r="AR128" s="374">
        <f aca="true" t="shared" si="4" ref="AR128:AR135">ROUND(AK128/$AK$127,6)*100</f>
        <v>0</v>
      </c>
      <c r="AS128" s="374"/>
      <c r="AT128" s="373"/>
      <c r="AU128" s="373"/>
      <c r="AV128" s="373"/>
      <c r="AW128" s="373"/>
      <c r="AX128" s="373"/>
      <c r="AY128" s="373"/>
      <c r="AZ128" s="373"/>
      <c r="BA128" s="373"/>
      <c r="BB128" s="373"/>
      <c r="BC128" s="373"/>
      <c r="BD128" s="373"/>
      <c r="BE128" s="373"/>
      <c r="BF128" s="373"/>
      <c r="BG128" s="373"/>
      <c r="BH128" s="373"/>
      <c r="BI128" s="373"/>
      <c r="BJ128" s="373"/>
      <c r="BK128" s="373"/>
      <c r="BL128" s="373"/>
      <c r="BM128" s="373"/>
      <c r="BN128" s="373"/>
      <c r="BO128" s="373"/>
      <c r="BP128" s="373"/>
      <c r="BQ128" s="373"/>
      <c r="BR128" s="373"/>
    </row>
    <row r="129" spans="1:70" s="70" customFormat="1" ht="10.5" customHeight="1">
      <c r="A129" s="197"/>
      <c r="B129" s="371"/>
      <c r="C129" s="370"/>
      <c r="D129" s="283"/>
      <c r="E129" s="68"/>
      <c r="G129" s="334" t="s">
        <v>65</v>
      </c>
      <c r="H129" s="334"/>
      <c r="I129" s="334"/>
      <c r="J129" s="334"/>
      <c r="K129" s="385" t="s">
        <v>154</v>
      </c>
      <c r="L129" s="386"/>
      <c r="M129" s="386"/>
      <c r="N129" s="386"/>
      <c r="O129" s="386"/>
      <c r="P129" s="386"/>
      <c r="Q129" s="386"/>
      <c r="R129" s="386"/>
      <c r="S129" s="386"/>
      <c r="T129" s="386"/>
      <c r="U129" s="386"/>
      <c r="V129" s="386"/>
      <c r="W129" s="386"/>
      <c r="X129" s="386"/>
      <c r="Y129" s="386"/>
      <c r="Z129" s="380" t="s">
        <v>54</v>
      </c>
      <c r="AA129" s="380"/>
      <c r="AB129" s="365"/>
      <c r="AC129" s="365"/>
      <c r="AD129" s="365"/>
      <c r="AE129" s="365"/>
      <c r="AF129" s="357"/>
      <c r="AG129" s="358"/>
      <c r="AH129" s="358"/>
      <c r="AI129" s="358"/>
      <c r="AJ129" s="359"/>
      <c r="AK129" s="407">
        <f t="shared" si="3"/>
        <v>0</v>
      </c>
      <c r="AL129" s="407"/>
      <c r="AM129" s="407"/>
      <c r="AN129" s="407"/>
      <c r="AO129" s="407"/>
      <c r="AP129" s="407"/>
      <c r="AQ129" s="407"/>
      <c r="AR129" s="374">
        <f t="shared" si="4"/>
        <v>0</v>
      </c>
      <c r="AS129" s="374"/>
      <c r="AT129" s="373"/>
      <c r="AU129" s="373"/>
      <c r="AV129" s="373"/>
      <c r="AW129" s="373"/>
      <c r="AX129" s="373"/>
      <c r="AY129" s="373"/>
      <c r="AZ129" s="373"/>
      <c r="BA129" s="373"/>
      <c r="BB129" s="373"/>
      <c r="BC129" s="373"/>
      <c r="BD129" s="373"/>
      <c r="BE129" s="373"/>
      <c r="BF129" s="373"/>
      <c r="BG129" s="373"/>
      <c r="BH129" s="373"/>
      <c r="BI129" s="373"/>
      <c r="BJ129" s="373"/>
      <c r="BK129" s="373"/>
      <c r="BL129" s="373"/>
      <c r="BM129" s="373"/>
      <c r="BN129" s="373"/>
      <c r="BO129" s="373"/>
      <c r="BP129" s="373"/>
      <c r="BQ129" s="373"/>
      <c r="BR129" s="373"/>
    </row>
    <row r="130" spans="1:70" s="70" customFormat="1" ht="10.5" customHeight="1">
      <c r="A130" s="197"/>
      <c r="B130" s="371"/>
      <c r="C130" s="370"/>
      <c r="D130" s="283"/>
      <c r="E130" s="68"/>
      <c r="G130" s="334" t="s">
        <v>66</v>
      </c>
      <c r="H130" s="334"/>
      <c r="I130" s="334"/>
      <c r="J130" s="334"/>
      <c r="K130" s="385" t="s">
        <v>155</v>
      </c>
      <c r="L130" s="386"/>
      <c r="M130" s="386"/>
      <c r="N130" s="386"/>
      <c r="O130" s="386"/>
      <c r="P130" s="386"/>
      <c r="Q130" s="386"/>
      <c r="R130" s="386"/>
      <c r="S130" s="386"/>
      <c r="T130" s="386"/>
      <c r="U130" s="386"/>
      <c r="V130" s="386"/>
      <c r="W130" s="386"/>
      <c r="X130" s="386"/>
      <c r="Y130" s="386"/>
      <c r="Z130" s="380" t="s">
        <v>54</v>
      </c>
      <c r="AA130" s="380"/>
      <c r="AB130" s="365"/>
      <c r="AC130" s="365"/>
      <c r="AD130" s="365"/>
      <c r="AE130" s="365"/>
      <c r="AF130" s="357"/>
      <c r="AG130" s="358"/>
      <c r="AH130" s="358"/>
      <c r="AI130" s="358"/>
      <c r="AJ130" s="359"/>
      <c r="AK130" s="407">
        <f t="shared" si="3"/>
        <v>0</v>
      </c>
      <c r="AL130" s="407"/>
      <c r="AM130" s="407"/>
      <c r="AN130" s="407"/>
      <c r="AO130" s="407"/>
      <c r="AP130" s="407"/>
      <c r="AQ130" s="407"/>
      <c r="AR130" s="374">
        <f t="shared" si="4"/>
        <v>0</v>
      </c>
      <c r="AS130" s="374"/>
      <c r="AT130" s="373"/>
      <c r="AU130" s="373"/>
      <c r="AV130" s="373"/>
      <c r="AW130" s="373"/>
      <c r="AX130" s="373"/>
      <c r="AY130" s="373"/>
      <c r="AZ130" s="373"/>
      <c r="BA130" s="373"/>
      <c r="BB130" s="373"/>
      <c r="BC130" s="373"/>
      <c r="BD130" s="373"/>
      <c r="BE130" s="373"/>
      <c r="BF130" s="373"/>
      <c r="BG130" s="373"/>
      <c r="BH130" s="373"/>
      <c r="BI130" s="373"/>
      <c r="BJ130" s="373"/>
      <c r="BK130" s="373"/>
      <c r="BL130" s="373"/>
      <c r="BM130" s="373"/>
      <c r="BN130" s="373"/>
      <c r="BO130" s="373"/>
      <c r="BP130" s="373"/>
      <c r="BQ130" s="373"/>
      <c r="BR130" s="373"/>
    </row>
    <row r="131" spans="1:70" s="70" customFormat="1" ht="10.5" customHeight="1">
      <c r="A131" s="197"/>
      <c r="B131" s="371"/>
      <c r="C131" s="370"/>
      <c r="D131" s="283"/>
      <c r="E131" s="68"/>
      <c r="G131" s="334" t="s">
        <v>68</v>
      </c>
      <c r="H131" s="334"/>
      <c r="I131" s="334"/>
      <c r="J131" s="334"/>
      <c r="K131" s="385" t="s">
        <v>156</v>
      </c>
      <c r="L131" s="386"/>
      <c r="M131" s="386"/>
      <c r="N131" s="386"/>
      <c r="O131" s="386"/>
      <c r="P131" s="386"/>
      <c r="Q131" s="386"/>
      <c r="R131" s="386"/>
      <c r="S131" s="386"/>
      <c r="T131" s="386"/>
      <c r="U131" s="386"/>
      <c r="V131" s="386"/>
      <c r="W131" s="386"/>
      <c r="X131" s="386"/>
      <c r="Y131" s="386"/>
      <c r="Z131" s="380" t="s">
        <v>54</v>
      </c>
      <c r="AA131" s="380"/>
      <c r="AB131" s="365"/>
      <c r="AC131" s="365"/>
      <c r="AD131" s="365"/>
      <c r="AE131" s="365"/>
      <c r="AF131" s="357"/>
      <c r="AG131" s="358"/>
      <c r="AH131" s="358"/>
      <c r="AI131" s="358"/>
      <c r="AJ131" s="359"/>
      <c r="AK131" s="407">
        <f t="shared" si="3"/>
        <v>0</v>
      </c>
      <c r="AL131" s="407"/>
      <c r="AM131" s="407"/>
      <c r="AN131" s="407"/>
      <c r="AO131" s="407"/>
      <c r="AP131" s="407"/>
      <c r="AQ131" s="407"/>
      <c r="AR131" s="374">
        <f t="shared" si="4"/>
        <v>0</v>
      </c>
      <c r="AS131" s="374"/>
      <c r="AT131" s="373"/>
      <c r="AU131" s="373"/>
      <c r="AV131" s="373"/>
      <c r="AW131" s="373"/>
      <c r="AX131" s="373"/>
      <c r="AY131" s="373"/>
      <c r="AZ131" s="373"/>
      <c r="BA131" s="373"/>
      <c r="BB131" s="373"/>
      <c r="BC131" s="373"/>
      <c r="BD131" s="373"/>
      <c r="BE131" s="373"/>
      <c r="BF131" s="373"/>
      <c r="BG131" s="373"/>
      <c r="BH131" s="373"/>
      <c r="BI131" s="373"/>
      <c r="BJ131" s="373"/>
      <c r="BK131" s="373"/>
      <c r="BL131" s="373"/>
      <c r="BM131" s="373"/>
      <c r="BN131" s="373"/>
      <c r="BO131" s="373"/>
      <c r="BP131" s="373"/>
      <c r="BQ131" s="373"/>
      <c r="BR131" s="373"/>
    </row>
    <row r="132" spans="1:70" s="70" customFormat="1" ht="10.5" customHeight="1">
      <c r="A132" s="197"/>
      <c r="B132" s="371"/>
      <c r="C132" s="370"/>
      <c r="D132" s="283"/>
      <c r="E132" s="68"/>
      <c r="G132" s="334" t="s">
        <v>69</v>
      </c>
      <c r="H132" s="334"/>
      <c r="I132" s="334"/>
      <c r="J132" s="334"/>
      <c r="K132" s="385" t="s">
        <v>157</v>
      </c>
      <c r="L132" s="386"/>
      <c r="M132" s="386"/>
      <c r="N132" s="386"/>
      <c r="O132" s="386"/>
      <c r="P132" s="386"/>
      <c r="Q132" s="386"/>
      <c r="R132" s="386"/>
      <c r="S132" s="386"/>
      <c r="T132" s="386"/>
      <c r="U132" s="386"/>
      <c r="V132" s="386"/>
      <c r="W132" s="386"/>
      <c r="X132" s="386"/>
      <c r="Y132" s="386"/>
      <c r="Z132" s="380" t="s">
        <v>158</v>
      </c>
      <c r="AA132" s="380"/>
      <c r="AB132" s="365"/>
      <c r="AC132" s="365"/>
      <c r="AD132" s="365"/>
      <c r="AE132" s="365"/>
      <c r="AF132" s="357"/>
      <c r="AG132" s="358"/>
      <c r="AH132" s="358"/>
      <c r="AI132" s="358"/>
      <c r="AJ132" s="359"/>
      <c r="AK132" s="407">
        <f t="shared" si="3"/>
        <v>0</v>
      </c>
      <c r="AL132" s="407"/>
      <c r="AM132" s="407"/>
      <c r="AN132" s="407"/>
      <c r="AO132" s="407"/>
      <c r="AP132" s="407"/>
      <c r="AQ132" s="407"/>
      <c r="AR132" s="374">
        <f t="shared" si="4"/>
        <v>0</v>
      </c>
      <c r="AS132" s="374"/>
      <c r="AT132" s="373"/>
      <c r="AU132" s="373"/>
      <c r="AV132" s="373"/>
      <c r="AW132" s="373"/>
      <c r="AX132" s="373"/>
      <c r="AY132" s="373"/>
      <c r="AZ132" s="373"/>
      <c r="BA132" s="373"/>
      <c r="BB132" s="373"/>
      <c r="BC132" s="373"/>
      <c r="BD132" s="373"/>
      <c r="BE132" s="373"/>
      <c r="BF132" s="373"/>
      <c r="BG132" s="373"/>
      <c r="BH132" s="373"/>
      <c r="BI132" s="373"/>
      <c r="BJ132" s="373"/>
      <c r="BK132" s="373"/>
      <c r="BL132" s="373"/>
      <c r="BM132" s="373"/>
      <c r="BN132" s="373"/>
      <c r="BO132" s="373"/>
      <c r="BP132" s="373"/>
      <c r="BQ132" s="373"/>
      <c r="BR132" s="373"/>
    </row>
    <row r="133" spans="1:70" s="70" customFormat="1" ht="10.5" customHeight="1">
      <c r="A133" s="197"/>
      <c r="B133" s="111"/>
      <c r="C133" s="116"/>
      <c r="D133" s="48"/>
      <c r="E133" s="68"/>
      <c r="G133" s="334" t="s">
        <v>343</v>
      </c>
      <c r="H133" s="334"/>
      <c r="I133" s="334"/>
      <c r="J133" s="334"/>
      <c r="K133" s="506"/>
      <c r="L133" s="506"/>
      <c r="M133" s="506"/>
      <c r="N133" s="506"/>
      <c r="O133" s="506"/>
      <c r="P133" s="506"/>
      <c r="Q133" s="506"/>
      <c r="R133" s="506"/>
      <c r="S133" s="506"/>
      <c r="T133" s="506"/>
      <c r="U133" s="506"/>
      <c r="V133" s="506"/>
      <c r="W133" s="506"/>
      <c r="X133" s="506"/>
      <c r="Y133" s="506"/>
      <c r="Z133" s="393"/>
      <c r="AA133" s="393"/>
      <c r="AB133" s="365"/>
      <c r="AC133" s="365"/>
      <c r="AD133" s="365"/>
      <c r="AE133" s="365"/>
      <c r="AF133" s="365"/>
      <c r="AG133" s="365"/>
      <c r="AH133" s="365"/>
      <c r="AI133" s="365"/>
      <c r="AJ133" s="365"/>
      <c r="AK133" s="407">
        <f>AB133*AF133</f>
        <v>0</v>
      </c>
      <c r="AL133" s="407"/>
      <c r="AM133" s="407"/>
      <c r="AN133" s="407"/>
      <c r="AO133" s="407"/>
      <c r="AP133" s="407"/>
      <c r="AQ133" s="407"/>
      <c r="AR133" s="374">
        <f t="shared" si="4"/>
        <v>0</v>
      </c>
      <c r="AS133" s="374"/>
      <c r="AT133" s="373"/>
      <c r="AU133" s="373"/>
      <c r="AV133" s="373"/>
      <c r="AW133" s="373"/>
      <c r="AX133" s="373"/>
      <c r="AY133" s="373"/>
      <c r="AZ133" s="373"/>
      <c r="BA133" s="373"/>
      <c r="BB133" s="373"/>
      <c r="BC133" s="373"/>
      <c r="BD133" s="373"/>
      <c r="BE133" s="373"/>
      <c r="BF133" s="373"/>
      <c r="BG133" s="373"/>
      <c r="BH133" s="373"/>
      <c r="BI133" s="373"/>
      <c r="BJ133" s="373"/>
      <c r="BK133" s="373"/>
      <c r="BL133" s="373"/>
      <c r="BM133" s="373"/>
      <c r="BN133" s="373"/>
      <c r="BO133" s="373"/>
      <c r="BP133" s="373"/>
      <c r="BQ133" s="373"/>
      <c r="BR133" s="373"/>
    </row>
    <row r="134" spans="1:70" s="70" customFormat="1" ht="10.5" customHeight="1">
      <c r="A134" s="197"/>
      <c r="B134" s="111"/>
      <c r="C134" s="116"/>
      <c r="D134" s="48"/>
      <c r="E134" s="68"/>
      <c r="G134" s="334" t="s">
        <v>402</v>
      </c>
      <c r="H134" s="334"/>
      <c r="I134" s="334"/>
      <c r="J134" s="334"/>
      <c r="K134" s="506"/>
      <c r="L134" s="506"/>
      <c r="M134" s="506"/>
      <c r="N134" s="506"/>
      <c r="O134" s="506"/>
      <c r="P134" s="506"/>
      <c r="Q134" s="506"/>
      <c r="R134" s="506"/>
      <c r="S134" s="506"/>
      <c r="T134" s="506"/>
      <c r="U134" s="506"/>
      <c r="V134" s="506"/>
      <c r="W134" s="506"/>
      <c r="X134" s="506"/>
      <c r="Y134" s="506"/>
      <c r="Z134" s="393"/>
      <c r="AA134" s="393"/>
      <c r="AB134" s="365"/>
      <c r="AC134" s="365"/>
      <c r="AD134" s="365"/>
      <c r="AE134" s="365"/>
      <c r="AF134" s="365"/>
      <c r="AG134" s="365"/>
      <c r="AH134" s="365"/>
      <c r="AI134" s="365"/>
      <c r="AJ134" s="365"/>
      <c r="AK134" s="407">
        <f>AB134*AF134</f>
        <v>0</v>
      </c>
      <c r="AL134" s="407"/>
      <c r="AM134" s="407"/>
      <c r="AN134" s="407"/>
      <c r="AO134" s="407"/>
      <c r="AP134" s="407"/>
      <c r="AQ134" s="407"/>
      <c r="AR134" s="374">
        <f t="shared" si="4"/>
        <v>0</v>
      </c>
      <c r="AS134" s="374"/>
      <c r="AT134" s="373"/>
      <c r="AU134" s="373"/>
      <c r="AV134" s="373"/>
      <c r="AW134" s="373"/>
      <c r="AX134" s="373"/>
      <c r="AY134" s="373"/>
      <c r="AZ134" s="373"/>
      <c r="BA134" s="373"/>
      <c r="BB134" s="373"/>
      <c r="BC134" s="373"/>
      <c r="BD134" s="373"/>
      <c r="BE134" s="373"/>
      <c r="BF134" s="373"/>
      <c r="BG134" s="373"/>
      <c r="BH134" s="373"/>
      <c r="BI134" s="373"/>
      <c r="BJ134" s="373"/>
      <c r="BK134" s="373"/>
      <c r="BL134" s="373"/>
      <c r="BM134" s="373"/>
      <c r="BN134" s="373"/>
      <c r="BO134" s="373"/>
      <c r="BP134" s="373"/>
      <c r="BQ134" s="373"/>
      <c r="BR134" s="373"/>
    </row>
    <row r="135" spans="1:70" s="70" customFormat="1" ht="10.5" customHeight="1">
      <c r="A135" s="197"/>
      <c r="B135" s="111"/>
      <c r="C135" s="116"/>
      <c r="D135" s="48"/>
      <c r="E135" s="68"/>
      <c r="G135" s="334" t="s">
        <v>403</v>
      </c>
      <c r="H135" s="334"/>
      <c r="I135" s="334"/>
      <c r="J135" s="334"/>
      <c r="K135" s="506"/>
      <c r="L135" s="506"/>
      <c r="M135" s="506"/>
      <c r="N135" s="506"/>
      <c r="O135" s="506"/>
      <c r="P135" s="506"/>
      <c r="Q135" s="506"/>
      <c r="R135" s="506"/>
      <c r="S135" s="506"/>
      <c r="T135" s="506"/>
      <c r="U135" s="506"/>
      <c r="V135" s="506"/>
      <c r="W135" s="506"/>
      <c r="X135" s="506"/>
      <c r="Y135" s="506"/>
      <c r="Z135" s="393"/>
      <c r="AA135" s="393"/>
      <c r="AB135" s="365"/>
      <c r="AC135" s="365"/>
      <c r="AD135" s="365"/>
      <c r="AE135" s="365"/>
      <c r="AF135" s="381"/>
      <c r="AG135" s="381"/>
      <c r="AH135" s="381"/>
      <c r="AI135" s="381"/>
      <c r="AJ135" s="381"/>
      <c r="AK135" s="407">
        <f>AB135*AF135</f>
        <v>0</v>
      </c>
      <c r="AL135" s="407"/>
      <c r="AM135" s="407"/>
      <c r="AN135" s="407"/>
      <c r="AO135" s="407"/>
      <c r="AP135" s="407"/>
      <c r="AQ135" s="407"/>
      <c r="AR135" s="374">
        <f t="shared" si="4"/>
        <v>0</v>
      </c>
      <c r="AS135" s="374"/>
      <c r="AT135" s="373"/>
      <c r="AU135" s="373"/>
      <c r="AV135" s="373"/>
      <c r="AW135" s="373"/>
      <c r="AX135" s="373"/>
      <c r="AY135" s="373"/>
      <c r="AZ135" s="373"/>
      <c r="BA135" s="373"/>
      <c r="BB135" s="373"/>
      <c r="BC135" s="373"/>
      <c r="BD135" s="373"/>
      <c r="BE135" s="373"/>
      <c r="BF135" s="373"/>
      <c r="BG135" s="373"/>
      <c r="BH135" s="373"/>
      <c r="BI135" s="373"/>
      <c r="BJ135" s="373"/>
      <c r="BK135" s="373"/>
      <c r="BL135" s="373"/>
      <c r="BM135" s="373"/>
      <c r="BN135" s="373"/>
      <c r="BO135" s="373"/>
      <c r="BP135" s="373"/>
      <c r="BQ135" s="373"/>
      <c r="BR135" s="373"/>
    </row>
    <row r="136" spans="1:70" s="70" customFormat="1" ht="10.5" customHeight="1">
      <c r="A136" s="196"/>
      <c r="B136" s="198"/>
      <c r="C136" s="115">
        <f>C127+1</f>
        <v>7</v>
      </c>
      <c r="D136" s="48" t="s">
        <v>602</v>
      </c>
      <c r="E136" s="68" t="s">
        <v>303</v>
      </c>
      <c r="F136" s="71"/>
      <c r="G136" s="372" t="s">
        <v>344</v>
      </c>
      <c r="H136" s="372"/>
      <c r="I136" s="372"/>
      <c r="J136" s="372"/>
      <c r="K136" s="405" t="s">
        <v>159</v>
      </c>
      <c r="L136" s="406"/>
      <c r="M136" s="406"/>
      <c r="N136" s="406"/>
      <c r="O136" s="406"/>
      <c r="P136" s="406"/>
      <c r="Q136" s="406"/>
      <c r="R136" s="406"/>
      <c r="S136" s="406"/>
      <c r="T136" s="406"/>
      <c r="U136" s="406"/>
      <c r="V136" s="406"/>
      <c r="W136" s="406"/>
      <c r="X136" s="406"/>
      <c r="Y136" s="406"/>
      <c r="Z136" s="406"/>
      <c r="AA136" s="406"/>
      <c r="AB136" s="406"/>
      <c r="AC136" s="406"/>
      <c r="AD136" s="406"/>
      <c r="AE136" s="406"/>
      <c r="AF136" s="406"/>
      <c r="AG136" s="406"/>
      <c r="AH136" s="406"/>
      <c r="AI136" s="406"/>
      <c r="AJ136" s="406"/>
      <c r="AK136" s="416">
        <f>MAX(0.000000001,SUM(AK137:AQ145))</f>
        <v>1E-09</v>
      </c>
      <c r="AL136" s="416"/>
      <c r="AM136" s="416"/>
      <c r="AN136" s="416"/>
      <c r="AO136" s="416"/>
      <c r="AP136" s="416"/>
      <c r="AQ136" s="416"/>
      <c r="AR136" s="416">
        <f>ROUND(AK136/$AK$269,6)*100</f>
        <v>9.999999999999999E-05</v>
      </c>
      <c r="AS136" s="416"/>
      <c r="AT136" s="412" t="s">
        <v>160</v>
      </c>
      <c r="AU136" s="412"/>
      <c r="AV136" s="412"/>
      <c r="AW136" s="412"/>
      <c r="AX136" s="412"/>
      <c r="AY136" s="412"/>
      <c r="AZ136" s="412"/>
      <c r="BA136" s="412"/>
      <c r="BB136" s="412"/>
      <c r="BC136" s="412"/>
      <c r="BD136" s="412"/>
      <c r="BE136" s="412"/>
      <c r="BF136" s="412"/>
      <c r="BG136" s="412"/>
      <c r="BH136" s="412"/>
      <c r="BI136" s="412"/>
      <c r="BJ136" s="412"/>
      <c r="BK136" s="412"/>
      <c r="BL136" s="412"/>
      <c r="BM136" s="412"/>
      <c r="BN136" s="412"/>
      <c r="BO136" s="412"/>
      <c r="BP136" s="412"/>
      <c r="BQ136" s="412"/>
      <c r="BR136" s="412"/>
    </row>
    <row r="137" spans="1:70" s="70" customFormat="1" ht="10.5" customHeight="1">
      <c r="A137" s="197"/>
      <c r="B137" s="371"/>
      <c r="C137" s="286"/>
      <c r="D137" s="283"/>
      <c r="E137" s="68"/>
      <c r="G137" s="334" t="s">
        <v>345</v>
      </c>
      <c r="H137" s="334"/>
      <c r="I137" s="334"/>
      <c r="J137" s="334"/>
      <c r="K137" s="385" t="s">
        <v>161</v>
      </c>
      <c r="L137" s="386"/>
      <c r="M137" s="386"/>
      <c r="N137" s="386"/>
      <c r="O137" s="386"/>
      <c r="P137" s="386"/>
      <c r="Q137" s="386"/>
      <c r="R137" s="386"/>
      <c r="S137" s="386"/>
      <c r="T137" s="386"/>
      <c r="U137" s="386"/>
      <c r="V137" s="386"/>
      <c r="W137" s="386"/>
      <c r="X137" s="386"/>
      <c r="Y137" s="386"/>
      <c r="Z137" s="380" t="s">
        <v>162</v>
      </c>
      <c r="AA137" s="380"/>
      <c r="AB137" s="365"/>
      <c r="AC137" s="365"/>
      <c r="AD137" s="365"/>
      <c r="AE137" s="365"/>
      <c r="AF137" s="357"/>
      <c r="AG137" s="358"/>
      <c r="AH137" s="358"/>
      <c r="AI137" s="358"/>
      <c r="AJ137" s="359"/>
      <c r="AK137" s="407">
        <f aca="true" t="shared" si="5" ref="AK137:AK144">AB137*AF137</f>
        <v>0</v>
      </c>
      <c r="AL137" s="407"/>
      <c r="AM137" s="407"/>
      <c r="AN137" s="407"/>
      <c r="AO137" s="407"/>
      <c r="AP137" s="407"/>
      <c r="AQ137" s="407"/>
      <c r="AR137" s="374">
        <f aca="true" t="shared" si="6" ref="AR137:AR145">ROUND(AK137/$AK$136,6)*100</f>
        <v>0</v>
      </c>
      <c r="AS137" s="374"/>
      <c r="AT137" s="373"/>
      <c r="AU137" s="373"/>
      <c r="AV137" s="373"/>
      <c r="AW137" s="373"/>
      <c r="AX137" s="373"/>
      <c r="AY137" s="373"/>
      <c r="AZ137" s="373"/>
      <c r="BA137" s="373"/>
      <c r="BB137" s="373"/>
      <c r="BC137" s="373"/>
      <c r="BD137" s="373"/>
      <c r="BE137" s="373"/>
      <c r="BF137" s="373"/>
      <c r="BG137" s="373"/>
      <c r="BH137" s="373"/>
      <c r="BI137" s="373"/>
      <c r="BJ137" s="373"/>
      <c r="BK137" s="373"/>
      <c r="BL137" s="373"/>
      <c r="BM137" s="373"/>
      <c r="BN137" s="373"/>
      <c r="BO137" s="373"/>
      <c r="BP137" s="373"/>
      <c r="BQ137" s="373"/>
      <c r="BR137" s="373"/>
    </row>
    <row r="138" spans="1:70" s="70" customFormat="1" ht="10.5" customHeight="1">
      <c r="A138" s="197"/>
      <c r="B138" s="371"/>
      <c r="C138" s="370"/>
      <c r="D138" s="283"/>
      <c r="E138" s="68"/>
      <c r="G138" s="334" t="s">
        <v>346</v>
      </c>
      <c r="H138" s="334"/>
      <c r="I138" s="334"/>
      <c r="J138" s="334"/>
      <c r="K138" s="385" t="s">
        <v>163</v>
      </c>
      <c r="L138" s="386"/>
      <c r="M138" s="386"/>
      <c r="N138" s="386"/>
      <c r="O138" s="386"/>
      <c r="P138" s="386"/>
      <c r="Q138" s="386"/>
      <c r="R138" s="386"/>
      <c r="S138" s="386"/>
      <c r="T138" s="386"/>
      <c r="U138" s="386"/>
      <c r="V138" s="386"/>
      <c r="W138" s="386"/>
      <c r="X138" s="386"/>
      <c r="Y138" s="386"/>
      <c r="Z138" s="380" t="s">
        <v>162</v>
      </c>
      <c r="AA138" s="380"/>
      <c r="AB138" s="365"/>
      <c r="AC138" s="365"/>
      <c r="AD138" s="365"/>
      <c r="AE138" s="365"/>
      <c r="AF138" s="357"/>
      <c r="AG138" s="358"/>
      <c r="AH138" s="358"/>
      <c r="AI138" s="358"/>
      <c r="AJ138" s="359"/>
      <c r="AK138" s="407">
        <f t="shared" si="5"/>
        <v>0</v>
      </c>
      <c r="AL138" s="407"/>
      <c r="AM138" s="407"/>
      <c r="AN138" s="407"/>
      <c r="AO138" s="407"/>
      <c r="AP138" s="407"/>
      <c r="AQ138" s="407"/>
      <c r="AR138" s="374">
        <f t="shared" si="6"/>
        <v>0</v>
      </c>
      <c r="AS138" s="374"/>
      <c r="AT138" s="373"/>
      <c r="AU138" s="373"/>
      <c r="AV138" s="373"/>
      <c r="AW138" s="373"/>
      <c r="AX138" s="373"/>
      <c r="AY138" s="373"/>
      <c r="AZ138" s="373"/>
      <c r="BA138" s="373"/>
      <c r="BB138" s="373"/>
      <c r="BC138" s="373"/>
      <c r="BD138" s="373"/>
      <c r="BE138" s="373"/>
      <c r="BF138" s="373"/>
      <c r="BG138" s="373"/>
      <c r="BH138" s="373"/>
      <c r="BI138" s="373"/>
      <c r="BJ138" s="373"/>
      <c r="BK138" s="373"/>
      <c r="BL138" s="373"/>
      <c r="BM138" s="373"/>
      <c r="BN138" s="373"/>
      <c r="BO138" s="373"/>
      <c r="BP138" s="373"/>
      <c r="BQ138" s="373"/>
      <c r="BR138" s="373"/>
    </row>
    <row r="139" spans="1:70" s="70" customFormat="1" ht="10.5" customHeight="1">
      <c r="A139" s="197"/>
      <c r="B139" s="371"/>
      <c r="C139" s="370"/>
      <c r="D139" s="283"/>
      <c r="E139" s="68"/>
      <c r="G139" s="334" t="s">
        <v>347</v>
      </c>
      <c r="H139" s="334"/>
      <c r="I139" s="334"/>
      <c r="J139" s="334"/>
      <c r="K139" s="385" t="s">
        <v>164</v>
      </c>
      <c r="L139" s="386"/>
      <c r="M139" s="386"/>
      <c r="N139" s="386"/>
      <c r="O139" s="386"/>
      <c r="P139" s="386"/>
      <c r="Q139" s="386"/>
      <c r="R139" s="386"/>
      <c r="S139" s="386"/>
      <c r="T139" s="386"/>
      <c r="U139" s="386"/>
      <c r="V139" s="386"/>
      <c r="W139" s="386"/>
      <c r="X139" s="386"/>
      <c r="Y139" s="386"/>
      <c r="Z139" s="380" t="s">
        <v>54</v>
      </c>
      <c r="AA139" s="380"/>
      <c r="AB139" s="365"/>
      <c r="AC139" s="365"/>
      <c r="AD139" s="365"/>
      <c r="AE139" s="365"/>
      <c r="AF139" s="357"/>
      <c r="AG139" s="358"/>
      <c r="AH139" s="358"/>
      <c r="AI139" s="358"/>
      <c r="AJ139" s="359"/>
      <c r="AK139" s="407">
        <f t="shared" si="5"/>
        <v>0</v>
      </c>
      <c r="AL139" s="407"/>
      <c r="AM139" s="407"/>
      <c r="AN139" s="407"/>
      <c r="AO139" s="407"/>
      <c r="AP139" s="407"/>
      <c r="AQ139" s="407"/>
      <c r="AR139" s="374">
        <f t="shared" si="6"/>
        <v>0</v>
      </c>
      <c r="AS139" s="374"/>
      <c r="AT139" s="373"/>
      <c r="AU139" s="373"/>
      <c r="AV139" s="373"/>
      <c r="AW139" s="373"/>
      <c r="AX139" s="373"/>
      <c r="AY139" s="373"/>
      <c r="AZ139" s="373"/>
      <c r="BA139" s="373"/>
      <c r="BB139" s="373"/>
      <c r="BC139" s="373"/>
      <c r="BD139" s="373"/>
      <c r="BE139" s="373"/>
      <c r="BF139" s="373"/>
      <c r="BG139" s="373"/>
      <c r="BH139" s="373"/>
      <c r="BI139" s="373"/>
      <c r="BJ139" s="373"/>
      <c r="BK139" s="373"/>
      <c r="BL139" s="373"/>
      <c r="BM139" s="373"/>
      <c r="BN139" s="373"/>
      <c r="BO139" s="373"/>
      <c r="BP139" s="373"/>
      <c r="BQ139" s="373"/>
      <c r="BR139" s="373"/>
    </row>
    <row r="140" spans="1:70" s="70" customFormat="1" ht="10.5" customHeight="1">
      <c r="A140" s="197"/>
      <c r="B140" s="371"/>
      <c r="C140" s="370"/>
      <c r="D140" s="283"/>
      <c r="E140" s="68"/>
      <c r="G140" s="334" t="s">
        <v>349</v>
      </c>
      <c r="H140" s="334"/>
      <c r="I140" s="334"/>
      <c r="J140" s="334"/>
      <c r="K140" s="385" t="s">
        <v>165</v>
      </c>
      <c r="L140" s="386"/>
      <c r="M140" s="386"/>
      <c r="N140" s="386"/>
      <c r="O140" s="386"/>
      <c r="P140" s="386"/>
      <c r="Q140" s="386"/>
      <c r="R140" s="386"/>
      <c r="S140" s="386"/>
      <c r="T140" s="386"/>
      <c r="U140" s="386"/>
      <c r="V140" s="386"/>
      <c r="W140" s="386"/>
      <c r="X140" s="386"/>
      <c r="Y140" s="386"/>
      <c r="Z140" s="380" t="s">
        <v>54</v>
      </c>
      <c r="AA140" s="380"/>
      <c r="AB140" s="365"/>
      <c r="AC140" s="365"/>
      <c r="AD140" s="365"/>
      <c r="AE140" s="365"/>
      <c r="AF140" s="357"/>
      <c r="AG140" s="358"/>
      <c r="AH140" s="358"/>
      <c r="AI140" s="358"/>
      <c r="AJ140" s="359"/>
      <c r="AK140" s="407">
        <f t="shared" si="5"/>
        <v>0</v>
      </c>
      <c r="AL140" s="407"/>
      <c r="AM140" s="407"/>
      <c r="AN140" s="407"/>
      <c r="AO140" s="407"/>
      <c r="AP140" s="407"/>
      <c r="AQ140" s="407"/>
      <c r="AR140" s="374">
        <f t="shared" si="6"/>
        <v>0</v>
      </c>
      <c r="AS140" s="374"/>
      <c r="AT140" s="373"/>
      <c r="AU140" s="373"/>
      <c r="AV140" s="373"/>
      <c r="AW140" s="373"/>
      <c r="AX140" s="373"/>
      <c r="AY140" s="373"/>
      <c r="AZ140" s="373"/>
      <c r="BA140" s="373"/>
      <c r="BB140" s="373"/>
      <c r="BC140" s="373"/>
      <c r="BD140" s="373"/>
      <c r="BE140" s="373"/>
      <c r="BF140" s="373"/>
      <c r="BG140" s="373"/>
      <c r="BH140" s="373"/>
      <c r="BI140" s="373"/>
      <c r="BJ140" s="373"/>
      <c r="BK140" s="373"/>
      <c r="BL140" s="373"/>
      <c r="BM140" s="373"/>
      <c r="BN140" s="373"/>
      <c r="BO140" s="373"/>
      <c r="BP140" s="373"/>
      <c r="BQ140" s="373"/>
      <c r="BR140" s="373"/>
    </row>
    <row r="141" spans="1:70" s="70" customFormat="1" ht="10.5" customHeight="1">
      <c r="A141" s="197"/>
      <c r="B141" s="111"/>
      <c r="C141" s="170"/>
      <c r="D141" s="48"/>
      <c r="E141" s="68"/>
      <c r="G141" s="334" t="s">
        <v>350</v>
      </c>
      <c r="H141" s="334"/>
      <c r="I141" s="334"/>
      <c r="J141" s="334"/>
      <c r="K141" s="506"/>
      <c r="L141" s="506"/>
      <c r="M141" s="506"/>
      <c r="N141" s="506"/>
      <c r="O141" s="506"/>
      <c r="P141" s="506"/>
      <c r="Q141" s="506"/>
      <c r="R141" s="506"/>
      <c r="S141" s="506"/>
      <c r="T141" s="506"/>
      <c r="U141" s="506"/>
      <c r="V141" s="506"/>
      <c r="W141" s="506"/>
      <c r="X141" s="506"/>
      <c r="Y141" s="506"/>
      <c r="Z141" s="393"/>
      <c r="AA141" s="393"/>
      <c r="AB141" s="365"/>
      <c r="AC141" s="365"/>
      <c r="AD141" s="365"/>
      <c r="AE141" s="365"/>
      <c r="AF141" s="381"/>
      <c r="AG141" s="381"/>
      <c r="AH141" s="381"/>
      <c r="AI141" s="381"/>
      <c r="AJ141" s="381"/>
      <c r="AK141" s="407">
        <f t="shared" si="5"/>
        <v>0</v>
      </c>
      <c r="AL141" s="407"/>
      <c r="AM141" s="407"/>
      <c r="AN141" s="407"/>
      <c r="AO141" s="407"/>
      <c r="AP141" s="407"/>
      <c r="AQ141" s="407"/>
      <c r="AR141" s="374">
        <f t="shared" si="6"/>
        <v>0</v>
      </c>
      <c r="AS141" s="374"/>
      <c r="AT141" s="373"/>
      <c r="AU141" s="373"/>
      <c r="AV141" s="373"/>
      <c r="AW141" s="373"/>
      <c r="AX141" s="373"/>
      <c r="AY141" s="373"/>
      <c r="AZ141" s="373"/>
      <c r="BA141" s="373"/>
      <c r="BB141" s="373"/>
      <c r="BC141" s="373"/>
      <c r="BD141" s="373"/>
      <c r="BE141" s="373"/>
      <c r="BF141" s="373"/>
      <c r="BG141" s="373"/>
      <c r="BH141" s="373"/>
      <c r="BI141" s="373"/>
      <c r="BJ141" s="373"/>
      <c r="BK141" s="373"/>
      <c r="BL141" s="373"/>
      <c r="BM141" s="373"/>
      <c r="BN141" s="373"/>
      <c r="BO141" s="373"/>
      <c r="BP141" s="373"/>
      <c r="BQ141" s="373"/>
      <c r="BR141" s="373"/>
    </row>
    <row r="142" spans="1:70" s="70" customFormat="1" ht="10.5" customHeight="1">
      <c r="A142" s="197"/>
      <c r="B142" s="111"/>
      <c r="C142" s="170"/>
      <c r="D142" s="48"/>
      <c r="E142" s="68"/>
      <c r="G142" s="334" t="s">
        <v>348</v>
      </c>
      <c r="H142" s="334"/>
      <c r="I142" s="334"/>
      <c r="J142" s="334"/>
      <c r="K142" s="506"/>
      <c r="L142" s="506"/>
      <c r="M142" s="506"/>
      <c r="N142" s="506"/>
      <c r="O142" s="506"/>
      <c r="P142" s="506"/>
      <c r="Q142" s="506"/>
      <c r="R142" s="506"/>
      <c r="S142" s="506"/>
      <c r="T142" s="506"/>
      <c r="U142" s="506"/>
      <c r="V142" s="506"/>
      <c r="W142" s="506"/>
      <c r="X142" s="506"/>
      <c r="Y142" s="506"/>
      <c r="Z142" s="393"/>
      <c r="AA142" s="393"/>
      <c r="AB142" s="365"/>
      <c r="AC142" s="365"/>
      <c r="AD142" s="365"/>
      <c r="AE142" s="365"/>
      <c r="AF142" s="381"/>
      <c r="AG142" s="381"/>
      <c r="AH142" s="381"/>
      <c r="AI142" s="381"/>
      <c r="AJ142" s="381"/>
      <c r="AK142" s="407">
        <f t="shared" si="5"/>
        <v>0</v>
      </c>
      <c r="AL142" s="407"/>
      <c r="AM142" s="407"/>
      <c r="AN142" s="407"/>
      <c r="AO142" s="407"/>
      <c r="AP142" s="407"/>
      <c r="AQ142" s="407"/>
      <c r="AR142" s="374">
        <f t="shared" si="6"/>
        <v>0</v>
      </c>
      <c r="AS142" s="374"/>
      <c r="AT142" s="373"/>
      <c r="AU142" s="373"/>
      <c r="AV142" s="373"/>
      <c r="AW142" s="373"/>
      <c r="AX142" s="373"/>
      <c r="AY142" s="373"/>
      <c r="AZ142" s="373"/>
      <c r="BA142" s="373"/>
      <c r="BB142" s="373"/>
      <c r="BC142" s="373"/>
      <c r="BD142" s="373"/>
      <c r="BE142" s="373"/>
      <c r="BF142" s="373"/>
      <c r="BG142" s="373"/>
      <c r="BH142" s="373"/>
      <c r="BI142" s="373"/>
      <c r="BJ142" s="373"/>
      <c r="BK142" s="373"/>
      <c r="BL142" s="373"/>
      <c r="BM142" s="373"/>
      <c r="BN142" s="373"/>
      <c r="BO142" s="373"/>
      <c r="BP142" s="373"/>
      <c r="BQ142" s="373"/>
      <c r="BR142" s="373"/>
    </row>
    <row r="143" spans="1:70" s="70" customFormat="1" ht="10.5" customHeight="1">
      <c r="A143" s="197"/>
      <c r="B143" s="111"/>
      <c r="C143" s="170"/>
      <c r="D143" s="48"/>
      <c r="E143" s="68"/>
      <c r="G143" s="334" t="s">
        <v>351</v>
      </c>
      <c r="H143" s="334"/>
      <c r="I143" s="334"/>
      <c r="J143" s="334"/>
      <c r="K143" s="506"/>
      <c r="L143" s="506"/>
      <c r="M143" s="506"/>
      <c r="N143" s="506"/>
      <c r="O143" s="506"/>
      <c r="P143" s="506"/>
      <c r="Q143" s="506"/>
      <c r="R143" s="506"/>
      <c r="S143" s="506"/>
      <c r="T143" s="506"/>
      <c r="U143" s="506"/>
      <c r="V143" s="506"/>
      <c r="W143" s="506"/>
      <c r="X143" s="506"/>
      <c r="Y143" s="506"/>
      <c r="Z143" s="393"/>
      <c r="AA143" s="393"/>
      <c r="AB143" s="365"/>
      <c r="AC143" s="365"/>
      <c r="AD143" s="365"/>
      <c r="AE143" s="365"/>
      <c r="AF143" s="365"/>
      <c r="AG143" s="365"/>
      <c r="AH143" s="365"/>
      <c r="AI143" s="365"/>
      <c r="AJ143" s="365"/>
      <c r="AK143" s="407">
        <f t="shared" si="5"/>
        <v>0</v>
      </c>
      <c r="AL143" s="407"/>
      <c r="AM143" s="407"/>
      <c r="AN143" s="407"/>
      <c r="AO143" s="407"/>
      <c r="AP143" s="407"/>
      <c r="AQ143" s="407"/>
      <c r="AR143" s="374">
        <f t="shared" si="6"/>
        <v>0</v>
      </c>
      <c r="AS143" s="374"/>
      <c r="AT143" s="373"/>
      <c r="AU143" s="373"/>
      <c r="AV143" s="373"/>
      <c r="AW143" s="373"/>
      <c r="AX143" s="373"/>
      <c r="AY143" s="373"/>
      <c r="AZ143" s="373"/>
      <c r="BA143" s="373"/>
      <c r="BB143" s="373"/>
      <c r="BC143" s="373"/>
      <c r="BD143" s="373"/>
      <c r="BE143" s="373"/>
      <c r="BF143" s="373"/>
      <c r="BG143" s="373"/>
      <c r="BH143" s="373"/>
      <c r="BI143" s="373"/>
      <c r="BJ143" s="373"/>
      <c r="BK143" s="373"/>
      <c r="BL143" s="373"/>
      <c r="BM143" s="373"/>
      <c r="BN143" s="373"/>
      <c r="BO143" s="373"/>
      <c r="BP143" s="373"/>
      <c r="BQ143" s="373"/>
      <c r="BR143" s="373"/>
    </row>
    <row r="144" spans="1:70" s="70" customFormat="1" ht="10.5" customHeight="1">
      <c r="A144" s="197"/>
      <c r="B144" s="111"/>
      <c r="C144" s="170"/>
      <c r="D144" s="48"/>
      <c r="E144" s="68"/>
      <c r="G144" s="334" t="s">
        <v>352</v>
      </c>
      <c r="H144" s="334"/>
      <c r="I144" s="334"/>
      <c r="J144" s="334"/>
      <c r="K144" s="506"/>
      <c r="L144" s="506"/>
      <c r="M144" s="506"/>
      <c r="N144" s="506"/>
      <c r="O144" s="506"/>
      <c r="P144" s="506"/>
      <c r="Q144" s="506"/>
      <c r="R144" s="506"/>
      <c r="S144" s="506"/>
      <c r="T144" s="506"/>
      <c r="U144" s="506"/>
      <c r="V144" s="506"/>
      <c r="W144" s="506"/>
      <c r="X144" s="506"/>
      <c r="Y144" s="506"/>
      <c r="Z144" s="393"/>
      <c r="AA144" s="393"/>
      <c r="AB144" s="365"/>
      <c r="AC144" s="365"/>
      <c r="AD144" s="365"/>
      <c r="AE144" s="365"/>
      <c r="AF144" s="365"/>
      <c r="AG144" s="365"/>
      <c r="AH144" s="365"/>
      <c r="AI144" s="365"/>
      <c r="AJ144" s="365"/>
      <c r="AK144" s="407">
        <f t="shared" si="5"/>
        <v>0</v>
      </c>
      <c r="AL144" s="407"/>
      <c r="AM144" s="407"/>
      <c r="AN144" s="407"/>
      <c r="AO144" s="407"/>
      <c r="AP144" s="407"/>
      <c r="AQ144" s="407"/>
      <c r="AR144" s="374">
        <f t="shared" si="6"/>
        <v>0</v>
      </c>
      <c r="AS144" s="374"/>
      <c r="AT144" s="373"/>
      <c r="AU144" s="373"/>
      <c r="AV144" s="373"/>
      <c r="AW144" s="373"/>
      <c r="AX144" s="373"/>
      <c r="AY144" s="373"/>
      <c r="AZ144" s="373"/>
      <c r="BA144" s="373"/>
      <c r="BB144" s="373"/>
      <c r="BC144" s="373"/>
      <c r="BD144" s="373"/>
      <c r="BE144" s="373"/>
      <c r="BF144" s="373"/>
      <c r="BG144" s="373"/>
      <c r="BH144" s="373"/>
      <c r="BI144" s="373"/>
      <c r="BJ144" s="373"/>
      <c r="BK144" s="373"/>
      <c r="BL144" s="373"/>
      <c r="BM144" s="373"/>
      <c r="BN144" s="373"/>
      <c r="BO144" s="373"/>
      <c r="BP144" s="373"/>
      <c r="BQ144" s="373"/>
      <c r="BR144" s="373"/>
    </row>
    <row r="145" spans="1:70" s="70" customFormat="1" ht="10.5" customHeight="1">
      <c r="A145" s="197"/>
      <c r="B145" s="111"/>
      <c r="C145" s="170"/>
      <c r="D145" s="48"/>
      <c r="E145" s="68"/>
      <c r="G145" s="334" t="s">
        <v>353</v>
      </c>
      <c r="H145" s="334"/>
      <c r="I145" s="334"/>
      <c r="J145" s="334"/>
      <c r="K145" s="506"/>
      <c r="L145" s="506"/>
      <c r="M145" s="506"/>
      <c r="N145" s="506"/>
      <c r="O145" s="506"/>
      <c r="P145" s="506"/>
      <c r="Q145" s="506"/>
      <c r="R145" s="506"/>
      <c r="S145" s="506"/>
      <c r="T145" s="506"/>
      <c r="U145" s="506"/>
      <c r="V145" s="506"/>
      <c r="W145" s="506"/>
      <c r="X145" s="506"/>
      <c r="Y145" s="506"/>
      <c r="Z145" s="393"/>
      <c r="AA145" s="393"/>
      <c r="AB145" s="365"/>
      <c r="AC145" s="365"/>
      <c r="AD145" s="365"/>
      <c r="AE145" s="365"/>
      <c r="AF145" s="365"/>
      <c r="AG145" s="365"/>
      <c r="AH145" s="365"/>
      <c r="AI145" s="365"/>
      <c r="AJ145" s="365"/>
      <c r="AK145" s="407">
        <f>AB145*AF145</f>
        <v>0</v>
      </c>
      <c r="AL145" s="407"/>
      <c r="AM145" s="407"/>
      <c r="AN145" s="407"/>
      <c r="AO145" s="407"/>
      <c r="AP145" s="407"/>
      <c r="AQ145" s="407"/>
      <c r="AR145" s="374">
        <f t="shared" si="6"/>
        <v>0</v>
      </c>
      <c r="AS145" s="374"/>
      <c r="AT145" s="373"/>
      <c r="AU145" s="373"/>
      <c r="AV145" s="373"/>
      <c r="AW145" s="373"/>
      <c r="AX145" s="373"/>
      <c r="AY145" s="373"/>
      <c r="AZ145" s="373"/>
      <c r="BA145" s="373"/>
      <c r="BB145" s="373"/>
      <c r="BC145" s="373"/>
      <c r="BD145" s="373"/>
      <c r="BE145" s="373"/>
      <c r="BF145" s="373"/>
      <c r="BG145" s="373"/>
      <c r="BH145" s="373"/>
      <c r="BI145" s="373"/>
      <c r="BJ145" s="373"/>
      <c r="BK145" s="373"/>
      <c r="BL145" s="373"/>
      <c r="BM145" s="373"/>
      <c r="BN145" s="373"/>
      <c r="BO145" s="373"/>
      <c r="BP145" s="373"/>
      <c r="BQ145" s="373"/>
      <c r="BR145" s="373"/>
    </row>
    <row r="146" spans="1:70" s="70" customFormat="1" ht="10.5" customHeight="1">
      <c r="A146" s="196"/>
      <c r="B146" s="198"/>
      <c r="C146" s="115">
        <f>C136+1</f>
        <v>8</v>
      </c>
      <c r="D146" s="48" t="s">
        <v>602</v>
      </c>
      <c r="E146" s="68" t="s">
        <v>303</v>
      </c>
      <c r="G146" s="372" t="s">
        <v>83</v>
      </c>
      <c r="H146" s="372"/>
      <c r="I146" s="372"/>
      <c r="J146" s="372"/>
      <c r="K146" s="405" t="s">
        <v>166</v>
      </c>
      <c r="L146" s="406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  <c r="AA146" s="406"/>
      <c r="AB146" s="406"/>
      <c r="AC146" s="406"/>
      <c r="AD146" s="406"/>
      <c r="AE146" s="406"/>
      <c r="AF146" s="406"/>
      <c r="AG146" s="406"/>
      <c r="AH146" s="406"/>
      <c r="AI146" s="406"/>
      <c r="AJ146" s="406"/>
      <c r="AK146" s="416">
        <f>MAX(0.000000001,SUM(AK147:AQ154))</f>
        <v>1E-09</v>
      </c>
      <c r="AL146" s="416"/>
      <c r="AM146" s="416"/>
      <c r="AN146" s="416"/>
      <c r="AO146" s="416"/>
      <c r="AP146" s="416"/>
      <c r="AQ146" s="416"/>
      <c r="AR146" s="416">
        <f>ROUND(AK146/$AK$269,6)*100</f>
        <v>9.999999999999999E-05</v>
      </c>
      <c r="AS146" s="416"/>
      <c r="AT146" s="412" t="s">
        <v>37</v>
      </c>
      <c r="AU146" s="412"/>
      <c r="AV146" s="412"/>
      <c r="AW146" s="412"/>
      <c r="AX146" s="412"/>
      <c r="AY146" s="412"/>
      <c r="AZ146" s="412"/>
      <c r="BA146" s="412"/>
      <c r="BB146" s="412"/>
      <c r="BC146" s="412"/>
      <c r="BD146" s="412"/>
      <c r="BE146" s="412"/>
      <c r="BF146" s="412"/>
      <c r="BG146" s="412"/>
      <c r="BH146" s="412"/>
      <c r="BI146" s="412"/>
      <c r="BJ146" s="412"/>
      <c r="BK146" s="412"/>
      <c r="BL146" s="412"/>
      <c r="BM146" s="412"/>
      <c r="BN146" s="412"/>
      <c r="BO146" s="412"/>
      <c r="BP146" s="412"/>
      <c r="BQ146" s="412"/>
      <c r="BR146" s="412"/>
    </row>
    <row r="147" spans="1:70" s="70" customFormat="1" ht="10.5" customHeight="1">
      <c r="A147" s="197"/>
      <c r="B147" s="371"/>
      <c r="C147" s="370"/>
      <c r="D147" s="283"/>
      <c r="E147" s="68"/>
      <c r="G147" s="334" t="s">
        <v>84</v>
      </c>
      <c r="H147" s="334"/>
      <c r="I147" s="334"/>
      <c r="J147" s="334"/>
      <c r="K147" s="385" t="s">
        <v>167</v>
      </c>
      <c r="L147" s="386"/>
      <c r="M147" s="386"/>
      <c r="N147" s="386"/>
      <c r="O147" s="386"/>
      <c r="P147" s="386"/>
      <c r="Q147" s="386"/>
      <c r="R147" s="386"/>
      <c r="S147" s="386"/>
      <c r="T147" s="386"/>
      <c r="U147" s="386"/>
      <c r="V147" s="386"/>
      <c r="W147" s="386"/>
      <c r="X147" s="386"/>
      <c r="Y147" s="386"/>
      <c r="Z147" s="380" t="s">
        <v>54</v>
      </c>
      <c r="AA147" s="380"/>
      <c r="AB147" s="365"/>
      <c r="AC147" s="365"/>
      <c r="AD147" s="365"/>
      <c r="AE147" s="365"/>
      <c r="AF147" s="357"/>
      <c r="AG147" s="358"/>
      <c r="AH147" s="358"/>
      <c r="AI147" s="358"/>
      <c r="AJ147" s="359"/>
      <c r="AK147" s="407">
        <f aca="true" t="shared" si="7" ref="AK147:AK154">AB147*AF147</f>
        <v>0</v>
      </c>
      <c r="AL147" s="407"/>
      <c r="AM147" s="407"/>
      <c r="AN147" s="407"/>
      <c r="AO147" s="407"/>
      <c r="AP147" s="407"/>
      <c r="AQ147" s="407"/>
      <c r="AR147" s="374">
        <f aca="true" t="shared" si="8" ref="AR147:AR154">ROUND(AK147/$AK$146,6)*100</f>
        <v>0</v>
      </c>
      <c r="AS147" s="374"/>
      <c r="AT147" s="373"/>
      <c r="AU147" s="373"/>
      <c r="AV147" s="373"/>
      <c r="AW147" s="373"/>
      <c r="AX147" s="373"/>
      <c r="AY147" s="373"/>
      <c r="AZ147" s="373"/>
      <c r="BA147" s="373"/>
      <c r="BB147" s="373"/>
      <c r="BC147" s="373"/>
      <c r="BD147" s="373"/>
      <c r="BE147" s="373"/>
      <c r="BF147" s="373"/>
      <c r="BG147" s="373"/>
      <c r="BH147" s="373"/>
      <c r="BI147" s="373"/>
      <c r="BJ147" s="373"/>
      <c r="BK147" s="373"/>
      <c r="BL147" s="373"/>
      <c r="BM147" s="373"/>
      <c r="BN147" s="373"/>
      <c r="BO147" s="373"/>
      <c r="BP147" s="373"/>
      <c r="BQ147" s="373"/>
      <c r="BR147" s="373"/>
    </row>
    <row r="148" spans="1:70" s="70" customFormat="1" ht="10.5" customHeight="1">
      <c r="A148" s="197"/>
      <c r="B148" s="371"/>
      <c r="C148" s="370"/>
      <c r="D148" s="283"/>
      <c r="E148" s="68"/>
      <c r="G148" s="334" t="s">
        <v>85</v>
      </c>
      <c r="H148" s="334"/>
      <c r="I148" s="334"/>
      <c r="J148" s="334"/>
      <c r="K148" s="385" t="s">
        <v>168</v>
      </c>
      <c r="L148" s="386"/>
      <c r="M148" s="386"/>
      <c r="N148" s="386"/>
      <c r="O148" s="386"/>
      <c r="P148" s="386"/>
      <c r="Q148" s="386"/>
      <c r="R148" s="386"/>
      <c r="S148" s="386"/>
      <c r="T148" s="386"/>
      <c r="U148" s="386"/>
      <c r="V148" s="386"/>
      <c r="W148" s="386"/>
      <c r="X148" s="386"/>
      <c r="Y148" s="386"/>
      <c r="Z148" s="380" t="s">
        <v>54</v>
      </c>
      <c r="AA148" s="380"/>
      <c r="AB148" s="365"/>
      <c r="AC148" s="365"/>
      <c r="AD148" s="365"/>
      <c r="AE148" s="365"/>
      <c r="AF148" s="357"/>
      <c r="AG148" s="358"/>
      <c r="AH148" s="358"/>
      <c r="AI148" s="358"/>
      <c r="AJ148" s="359"/>
      <c r="AK148" s="407">
        <f t="shared" si="7"/>
        <v>0</v>
      </c>
      <c r="AL148" s="407"/>
      <c r="AM148" s="407"/>
      <c r="AN148" s="407"/>
      <c r="AO148" s="407"/>
      <c r="AP148" s="407"/>
      <c r="AQ148" s="407"/>
      <c r="AR148" s="374">
        <f t="shared" si="8"/>
        <v>0</v>
      </c>
      <c r="AS148" s="374"/>
      <c r="AT148" s="373"/>
      <c r="AU148" s="373"/>
      <c r="AV148" s="373"/>
      <c r="AW148" s="373"/>
      <c r="AX148" s="373"/>
      <c r="AY148" s="373"/>
      <c r="AZ148" s="373"/>
      <c r="BA148" s="373"/>
      <c r="BB148" s="373"/>
      <c r="BC148" s="373"/>
      <c r="BD148" s="373"/>
      <c r="BE148" s="373"/>
      <c r="BF148" s="373"/>
      <c r="BG148" s="373"/>
      <c r="BH148" s="373"/>
      <c r="BI148" s="373"/>
      <c r="BJ148" s="373"/>
      <c r="BK148" s="373"/>
      <c r="BL148" s="373"/>
      <c r="BM148" s="373"/>
      <c r="BN148" s="373"/>
      <c r="BO148" s="373"/>
      <c r="BP148" s="373"/>
      <c r="BQ148" s="373"/>
      <c r="BR148" s="373"/>
    </row>
    <row r="149" spans="1:70" s="70" customFormat="1" ht="10.5" customHeight="1">
      <c r="A149" s="197"/>
      <c r="B149" s="371"/>
      <c r="C149" s="370"/>
      <c r="D149" s="283"/>
      <c r="E149" s="68"/>
      <c r="G149" s="334" t="s">
        <v>86</v>
      </c>
      <c r="H149" s="334"/>
      <c r="I149" s="334"/>
      <c r="J149" s="334"/>
      <c r="K149" s="385" t="s">
        <v>169</v>
      </c>
      <c r="L149" s="386"/>
      <c r="M149" s="386"/>
      <c r="N149" s="386"/>
      <c r="O149" s="386"/>
      <c r="P149" s="386"/>
      <c r="Q149" s="386"/>
      <c r="R149" s="386"/>
      <c r="S149" s="386"/>
      <c r="T149" s="386"/>
      <c r="U149" s="386"/>
      <c r="V149" s="386"/>
      <c r="W149" s="386"/>
      <c r="X149" s="386"/>
      <c r="Y149" s="386"/>
      <c r="Z149" s="380" t="s">
        <v>54</v>
      </c>
      <c r="AA149" s="380"/>
      <c r="AB149" s="365"/>
      <c r="AC149" s="365"/>
      <c r="AD149" s="365"/>
      <c r="AE149" s="365"/>
      <c r="AF149" s="357"/>
      <c r="AG149" s="358"/>
      <c r="AH149" s="358"/>
      <c r="AI149" s="358"/>
      <c r="AJ149" s="359"/>
      <c r="AK149" s="407">
        <f t="shared" si="7"/>
        <v>0</v>
      </c>
      <c r="AL149" s="407"/>
      <c r="AM149" s="407"/>
      <c r="AN149" s="407"/>
      <c r="AO149" s="407"/>
      <c r="AP149" s="407"/>
      <c r="AQ149" s="407"/>
      <c r="AR149" s="374">
        <f t="shared" si="8"/>
        <v>0</v>
      </c>
      <c r="AS149" s="374"/>
      <c r="AT149" s="373"/>
      <c r="AU149" s="373"/>
      <c r="AV149" s="373"/>
      <c r="AW149" s="373"/>
      <c r="AX149" s="373"/>
      <c r="AY149" s="373"/>
      <c r="AZ149" s="373"/>
      <c r="BA149" s="373"/>
      <c r="BB149" s="373"/>
      <c r="BC149" s="373"/>
      <c r="BD149" s="373"/>
      <c r="BE149" s="373"/>
      <c r="BF149" s="373"/>
      <c r="BG149" s="373"/>
      <c r="BH149" s="373"/>
      <c r="BI149" s="373"/>
      <c r="BJ149" s="373"/>
      <c r="BK149" s="373"/>
      <c r="BL149" s="373"/>
      <c r="BM149" s="373"/>
      <c r="BN149" s="373"/>
      <c r="BO149" s="373"/>
      <c r="BP149" s="373"/>
      <c r="BQ149" s="373"/>
      <c r="BR149" s="373"/>
    </row>
    <row r="150" spans="1:70" s="70" customFormat="1" ht="10.5" customHeight="1">
      <c r="A150" s="197"/>
      <c r="B150" s="371"/>
      <c r="C150" s="370"/>
      <c r="D150" s="283"/>
      <c r="E150" s="68"/>
      <c r="G150" s="334" t="s">
        <v>354</v>
      </c>
      <c r="H150" s="334"/>
      <c r="I150" s="334"/>
      <c r="J150" s="334"/>
      <c r="K150" s="385" t="s">
        <v>170</v>
      </c>
      <c r="L150" s="386"/>
      <c r="M150" s="386"/>
      <c r="N150" s="386"/>
      <c r="O150" s="386"/>
      <c r="P150" s="386"/>
      <c r="Q150" s="386"/>
      <c r="R150" s="386"/>
      <c r="S150" s="386"/>
      <c r="T150" s="386"/>
      <c r="U150" s="386"/>
      <c r="V150" s="386"/>
      <c r="W150" s="386"/>
      <c r="X150" s="386"/>
      <c r="Y150" s="386"/>
      <c r="Z150" s="380" t="s">
        <v>54</v>
      </c>
      <c r="AA150" s="380"/>
      <c r="AB150" s="365"/>
      <c r="AC150" s="365"/>
      <c r="AD150" s="365"/>
      <c r="AE150" s="365"/>
      <c r="AF150" s="357"/>
      <c r="AG150" s="358"/>
      <c r="AH150" s="358"/>
      <c r="AI150" s="358"/>
      <c r="AJ150" s="359"/>
      <c r="AK150" s="407">
        <f t="shared" si="7"/>
        <v>0</v>
      </c>
      <c r="AL150" s="407"/>
      <c r="AM150" s="407"/>
      <c r="AN150" s="407"/>
      <c r="AO150" s="407"/>
      <c r="AP150" s="407"/>
      <c r="AQ150" s="407"/>
      <c r="AR150" s="374">
        <f t="shared" si="8"/>
        <v>0</v>
      </c>
      <c r="AS150" s="374"/>
      <c r="AT150" s="373"/>
      <c r="AU150" s="373"/>
      <c r="AV150" s="373"/>
      <c r="AW150" s="373"/>
      <c r="AX150" s="373"/>
      <c r="AY150" s="373"/>
      <c r="AZ150" s="373"/>
      <c r="BA150" s="373"/>
      <c r="BB150" s="373"/>
      <c r="BC150" s="373"/>
      <c r="BD150" s="373"/>
      <c r="BE150" s="373"/>
      <c r="BF150" s="373"/>
      <c r="BG150" s="373"/>
      <c r="BH150" s="373"/>
      <c r="BI150" s="373"/>
      <c r="BJ150" s="373"/>
      <c r="BK150" s="373"/>
      <c r="BL150" s="373"/>
      <c r="BM150" s="373"/>
      <c r="BN150" s="373"/>
      <c r="BO150" s="373"/>
      <c r="BP150" s="373"/>
      <c r="BQ150" s="373"/>
      <c r="BR150" s="373"/>
    </row>
    <row r="151" spans="1:70" s="70" customFormat="1" ht="10.5" customHeight="1">
      <c r="A151" s="197"/>
      <c r="B151" s="371"/>
      <c r="C151" s="370"/>
      <c r="D151" s="283"/>
      <c r="E151" s="68"/>
      <c r="G151" s="334" t="s">
        <v>404</v>
      </c>
      <c r="H151" s="334"/>
      <c r="I151" s="334"/>
      <c r="J151" s="334"/>
      <c r="K151" s="385" t="s">
        <v>171</v>
      </c>
      <c r="L151" s="386"/>
      <c r="M151" s="386"/>
      <c r="N151" s="386"/>
      <c r="O151" s="386"/>
      <c r="P151" s="386"/>
      <c r="Q151" s="386"/>
      <c r="R151" s="386"/>
      <c r="S151" s="386"/>
      <c r="T151" s="386"/>
      <c r="U151" s="386"/>
      <c r="V151" s="386"/>
      <c r="W151" s="386"/>
      <c r="X151" s="386"/>
      <c r="Y151" s="386"/>
      <c r="Z151" s="380" t="s">
        <v>54</v>
      </c>
      <c r="AA151" s="380"/>
      <c r="AB151" s="365"/>
      <c r="AC151" s="365"/>
      <c r="AD151" s="365"/>
      <c r="AE151" s="365"/>
      <c r="AF151" s="357"/>
      <c r="AG151" s="358"/>
      <c r="AH151" s="358"/>
      <c r="AI151" s="358"/>
      <c r="AJ151" s="359"/>
      <c r="AK151" s="407">
        <f t="shared" si="7"/>
        <v>0</v>
      </c>
      <c r="AL151" s="407"/>
      <c r="AM151" s="407"/>
      <c r="AN151" s="407"/>
      <c r="AO151" s="407"/>
      <c r="AP151" s="407"/>
      <c r="AQ151" s="407"/>
      <c r="AR151" s="374">
        <f t="shared" si="8"/>
        <v>0</v>
      </c>
      <c r="AS151" s="374"/>
      <c r="AT151" s="373"/>
      <c r="AU151" s="373"/>
      <c r="AV151" s="373"/>
      <c r="AW151" s="373"/>
      <c r="AX151" s="373"/>
      <c r="AY151" s="373"/>
      <c r="AZ151" s="373"/>
      <c r="BA151" s="373"/>
      <c r="BB151" s="373"/>
      <c r="BC151" s="373"/>
      <c r="BD151" s="373"/>
      <c r="BE151" s="373"/>
      <c r="BF151" s="373"/>
      <c r="BG151" s="373"/>
      <c r="BH151" s="373"/>
      <c r="BI151" s="373"/>
      <c r="BJ151" s="373"/>
      <c r="BK151" s="373"/>
      <c r="BL151" s="373"/>
      <c r="BM151" s="373"/>
      <c r="BN151" s="373"/>
      <c r="BO151" s="373"/>
      <c r="BP151" s="373"/>
      <c r="BQ151" s="373"/>
      <c r="BR151" s="373"/>
    </row>
    <row r="152" spans="1:70" s="70" customFormat="1" ht="10.5" customHeight="1">
      <c r="A152" s="197"/>
      <c r="B152" s="111"/>
      <c r="C152" s="170"/>
      <c r="D152" s="48"/>
      <c r="E152" s="68"/>
      <c r="G152" s="334" t="s">
        <v>405</v>
      </c>
      <c r="H152" s="334"/>
      <c r="I152" s="334"/>
      <c r="J152" s="334"/>
      <c r="K152" s="506"/>
      <c r="L152" s="506"/>
      <c r="M152" s="506"/>
      <c r="N152" s="506"/>
      <c r="O152" s="506"/>
      <c r="P152" s="506"/>
      <c r="Q152" s="506"/>
      <c r="R152" s="506"/>
      <c r="S152" s="506"/>
      <c r="T152" s="506"/>
      <c r="U152" s="506"/>
      <c r="V152" s="506"/>
      <c r="W152" s="506"/>
      <c r="X152" s="506"/>
      <c r="Y152" s="506"/>
      <c r="Z152" s="393"/>
      <c r="AA152" s="393"/>
      <c r="AB152" s="365"/>
      <c r="AC152" s="365"/>
      <c r="AD152" s="365"/>
      <c r="AE152" s="365"/>
      <c r="AF152" s="365"/>
      <c r="AG152" s="365"/>
      <c r="AH152" s="365"/>
      <c r="AI152" s="365"/>
      <c r="AJ152" s="365"/>
      <c r="AK152" s="407">
        <f t="shared" si="7"/>
        <v>0</v>
      </c>
      <c r="AL152" s="407"/>
      <c r="AM152" s="407"/>
      <c r="AN152" s="407"/>
      <c r="AO152" s="407"/>
      <c r="AP152" s="407"/>
      <c r="AQ152" s="407"/>
      <c r="AR152" s="374">
        <f t="shared" si="8"/>
        <v>0</v>
      </c>
      <c r="AS152" s="374"/>
      <c r="AT152" s="373"/>
      <c r="AU152" s="373"/>
      <c r="AV152" s="373"/>
      <c r="AW152" s="373"/>
      <c r="AX152" s="373"/>
      <c r="AY152" s="373"/>
      <c r="AZ152" s="373"/>
      <c r="BA152" s="373"/>
      <c r="BB152" s="373"/>
      <c r="BC152" s="373"/>
      <c r="BD152" s="373"/>
      <c r="BE152" s="373"/>
      <c r="BF152" s="373"/>
      <c r="BG152" s="373"/>
      <c r="BH152" s="373"/>
      <c r="BI152" s="373"/>
      <c r="BJ152" s="373"/>
      <c r="BK152" s="373"/>
      <c r="BL152" s="373"/>
      <c r="BM152" s="373"/>
      <c r="BN152" s="373"/>
      <c r="BO152" s="373"/>
      <c r="BP152" s="373"/>
      <c r="BQ152" s="373"/>
      <c r="BR152" s="373"/>
    </row>
    <row r="153" spans="1:70" s="70" customFormat="1" ht="10.5" customHeight="1">
      <c r="A153" s="197"/>
      <c r="B153" s="111"/>
      <c r="C153" s="170"/>
      <c r="D153" s="48"/>
      <c r="E153" s="68"/>
      <c r="G153" s="334" t="s">
        <v>406</v>
      </c>
      <c r="H153" s="334"/>
      <c r="I153" s="334"/>
      <c r="J153" s="334"/>
      <c r="K153" s="506"/>
      <c r="L153" s="506"/>
      <c r="M153" s="506"/>
      <c r="N153" s="506"/>
      <c r="O153" s="506"/>
      <c r="P153" s="506"/>
      <c r="Q153" s="506"/>
      <c r="R153" s="506"/>
      <c r="S153" s="506"/>
      <c r="T153" s="506"/>
      <c r="U153" s="506"/>
      <c r="V153" s="506"/>
      <c r="W153" s="506"/>
      <c r="X153" s="506"/>
      <c r="Y153" s="506"/>
      <c r="Z153" s="507"/>
      <c r="AA153" s="508"/>
      <c r="AB153" s="365"/>
      <c r="AC153" s="365"/>
      <c r="AD153" s="365"/>
      <c r="AE153" s="365"/>
      <c r="AF153" s="365"/>
      <c r="AG153" s="365"/>
      <c r="AH153" s="365"/>
      <c r="AI153" s="365"/>
      <c r="AJ153" s="365"/>
      <c r="AK153" s="407">
        <f t="shared" si="7"/>
        <v>0</v>
      </c>
      <c r="AL153" s="407"/>
      <c r="AM153" s="407"/>
      <c r="AN153" s="407"/>
      <c r="AO153" s="407"/>
      <c r="AP153" s="407"/>
      <c r="AQ153" s="407"/>
      <c r="AR153" s="374">
        <f t="shared" si="8"/>
        <v>0</v>
      </c>
      <c r="AS153" s="374"/>
      <c r="AT153" s="373"/>
      <c r="AU153" s="373"/>
      <c r="AV153" s="373"/>
      <c r="AW153" s="373"/>
      <c r="AX153" s="373"/>
      <c r="AY153" s="373"/>
      <c r="AZ153" s="373"/>
      <c r="BA153" s="373"/>
      <c r="BB153" s="373"/>
      <c r="BC153" s="373"/>
      <c r="BD153" s="373"/>
      <c r="BE153" s="373"/>
      <c r="BF153" s="373"/>
      <c r="BG153" s="373"/>
      <c r="BH153" s="373"/>
      <c r="BI153" s="373"/>
      <c r="BJ153" s="373"/>
      <c r="BK153" s="373"/>
      <c r="BL153" s="373"/>
      <c r="BM153" s="373"/>
      <c r="BN153" s="373"/>
      <c r="BO153" s="373"/>
      <c r="BP153" s="373"/>
      <c r="BQ153" s="373"/>
      <c r="BR153" s="373"/>
    </row>
    <row r="154" spans="1:70" s="70" customFormat="1" ht="10.5" customHeight="1">
      <c r="A154" s="197"/>
      <c r="B154" s="111"/>
      <c r="C154" s="170"/>
      <c r="D154" s="48"/>
      <c r="E154" s="68"/>
      <c r="G154" s="334" t="s">
        <v>407</v>
      </c>
      <c r="H154" s="334"/>
      <c r="I154" s="334"/>
      <c r="J154" s="334"/>
      <c r="K154" s="506"/>
      <c r="L154" s="506"/>
      <c r="M154" s="506"/>
      <c r="N154" s="506"/>
      <c r="O154" s="506"/>
      <c r="P154" s="506"/>
      <c r="Q154" s="506"/>
      <c r="R154" s="506"/>
      <c r="S154" s="506"/>
      <c r="T154" s="506"/>
      <c r="U154" s="506"/>
      <c r="V154" s="506"/>
      <c r="W154" s="506"/>
      <c r="X154" s="506"/>
      <c r="Y154" s="506"/>
      <c r="Z154" s="393"/>
      <c r="AA154" s="393"/>
      <c r="AB154" s="365"/>
      <c r="AC154" s="365"/>
      <c r="AD154" s="365"/>
      <c r="AE154" s="365"/>
      <c r="AF154" s="365"/>
      <c r="AG154" s="365"/>
      <c r="AH154" s="365"/>
      <c r="AI154" s="365"/>
      <c r="AJ154" s="365"/>
      <c r="AK154" s="407">
        <f t="shared" si="7"/>
        <v>0</v>
      </c>
      <c r="AL154" s="407"/>
      <c r="AM154" s="407"/>
      <c r="AN154" s="407"/>
      <c r="AO154" s="407"/>
      <c r="AP154" s="407"/>
      <c r="AQ154" s="407"/>
      <c r="AR154" s="374">
        <f t="shared" si="8"/>
        <v>0</v>
      </c>
      <c r="AS154" s="374"/>
      <c r="AT154" s="373"/>
      <c r="AU154" s="373"/>
      <c r="AV154" s="373"/>
      <c r="AW154" s="373"/>
      <c r="AX154" s="373"/>
      <c r="AY154" s="373"/>
      <c r="AZ154" s="373"/>
      <c r="BA154" s="373"/>
      <c r="BB154" s="373"/>
      <c r="BC154" s="373"/>
      <c r="BD154" s="373"/>
      <c r="BE154" s="373"/>
      <c r="BF154" s="373"/>
      <c r="BG154" s="373"/>
      <c r="BH154" s="373"/>
      <c r="BI154" s="373"/>
      <c r="BJ154" s="373"/>
      <c r="BK154" s="373"/>
      <c r="BL154" s="373"/>
      <c r="BM154" s="373"/>
      <c r="BN154" s="373"/>
      <c r="BO154" s="373"/>
      <c r="BP154" s="373"/>
      <c r="BQ154" s="373"/>
      <c r="BR154" s="373"/>
    </row>
    <row r="155" spans="1:70" s="70" customFormat="1" ht="21.75" customHeight="1">
      <c r="A155" s="196"/>
      <c r="B155" s="198"/>
      <c r="C155" s="115">
        <f>C146+1</f>
        <v>9</v>
      </c>
      <c r="D155" s="48" t="s">
        <v>602</v>
      </c>
      <c r="E155" s="68" t="s">
        <v>303</v>
      </c>
      <c r="F155" s="69"/>
      <c r="G155" s="372" t="s">
        <v>408</v>
      </c>
      <c r="H155" s="372"/>
      <c r="I155" s="372"/>
      <c r="J155" s="372"/>
      <c r="K155" s="405" t="s">
        <v>172</v>
      </c>
      <c r="L155" s="406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  <c r="AA155" s="406"/>
      <c r="AB155" s="406"/>
      <c r="AC155" s="406"/>
      <c r="AD155" s="406"/>
      <c r="AE155" s="406"/>
      <c r="AF155" s="406"/>
      <c r="AG155" s="406"/>
      <c r="AH155" s="406"/>
      <c r="AI155" s="406"/>
      <c r="AJ155" s="406"/>
      <c r="AK155" s="416">
        <f>MAX(0.000000001,SUM(AK156:AQ161))</f>
        <v>1E-09</v>
      </c>
      <c r="AL155" s="416"/>
      <c r="AM155" s="416"/>
      <c r="AN155" s="416"/>
      <c r="AO155" s="416"/>
      <c r="AP155" s="416"/>
      <c r="AQ155" s="416"/>
      <c r="AR155" s="416">
        <f>ROUND(AK155/$AK$269,6)*100</f>
        <v>9.999999999999999E-05</v>
      </c>
      <c r="AS155" s="416"/>
      <c r="AT155" s="412" t="s">
        <v>611</v>
      </c>
      <c r="AU155" s="412"/>
      <c r="AV155" s="412"/>
      <c r="AW155" s="412"/>
      <c r="AX155" s="412"/>
      <c r="AY155" s="412"/>
      <c r="AZ155" s="412"/>
      <c r="BA155" s="412"/>
      <c r="BB155" s="412"/>
      <c r="BC155" s="412"/>
      <c r="BD155" s="412"/>
      <c r="BE155" s="412"/>
      <c r="BF155" s="412"/>
      <c r="BG155" s="412"/>
      <c r="BH155" s="412"/>
      <c r="BI155" s="412"/>
      <c r="BJ155" s="412"/>
      <c r="BK155" s="412"/>
      <c r="BL155" s="412"/>
      <c r="BM155" s="412"/>
      <c r="BN155" s="412"/>
      <c r="BO155" s="412"/>
      <c r="BP155" s="412"/>
      <c r="BQ155" s="412"/>
      <c r="BR155" s="412"/>
    </row>
    <row r="156" spans="1:70" s="70" customFormat="1" ht="10.5" customHeight="1">
      <c r="A156" s="197"/>
      <c r="B156" s="364"/>
      <c r="C156" s="370"/>
      <c r="D156" s="283"/>
      <c r="E156" s="68"/>
      <c r="G156" s="334" t="s">
        <v>409</v>
      </c>
      <c r="H156" s="334"/>
      <c r="I156" s="334"/>
      <c r="J156" s="334"/>
      <c r="K156" s="385" t="s">
        <v>173</v>
      </c>
      <c r="L156" s="386"/>
      <c r="M156" s="386"/>
      <c r="N156" s="386"/>
      <c r="O156" s="386"/>
      <c r="P156" s="386"/>
      <c r="Q156" s="386"/>
      <c r="R156" s="386"/>
      <c r="S156" s="386"/>
      <c r="T156" s="386"/>
      <c r="U156" s="386"/>
      <c r="V156" s="386"/>
      <c r="W156" s="386"/>
      <c r="X156" s="386"/>
      <c r="Y156" s="386"/>
      <c r="Z156" s="380" t="s">
        <v>54</v>
      </c>
      <c r="AA156" s="380"/>
      <c r="AB156" s="365"/>
      <c r="AC156" s="365"/>
      <c r="AD156" s="365"/>
      <c r="AE156" s="365"/>
      <c r="AF156" s="357"/>
      <c r="AG156" s="358"/>
      <c r="AH156" s="358"/>
      <c r="AI156" s="358"/>
      <c r="AJ156" s="359"/>
      <c r="AK156" s="407">
        <f aca="true" t="shared" si="9" ref="AK156:AK161">AB156*AF156</f>
        <v>0</v>
      </c>
      <c r="AL156" s="407"/>
      <c r="AM156" s="407"/>
      <c r="AN156" s="407"/>
      <c r="AO156" s="407"/>
      <c r="AP156" s="407"/>
      <c r="AQ156" s="407"/>
      <c r="AR156" s="374">
        <f aca="true" t="shared" si="10" ref="AR156:AR161">ROUND(AK156/$AK$155,6)*100</f>
        <v>0</v>
      </c>
      <c r="AS156" s="374"/>
      <c r="AT156" s="373"/>
      <c r="AU156" s="373"/>
      <c r="AV156" s="373"/>
      <c r="AW156" s="373"/>
      <c r="AX156" s="373"/>
      <c r="AY156" s="373"/>
      <c r="AZ156" s="373"/>
      <c r="BA156" s="373"/>
      <c r="BB156" s="373"/>
      <c r="BC156" s="373"/>
      <c r="BD156" s="373"/>
      <c r="BE156" s="373"/>
      <c r="BF156" s="373"/>
      <c r="BG156" s="373"/>
      <c r="BH156" s="373"/>
      <c r="BI156" s="373"/>
      <c r="BJ156" s="373"/>
      <c r="BK156" s="373"/>
      <c r="BL156" s="373"/>
      <c r="BM156" s="373"/>
      <c r="BN156" s="373"/>
      <c r="BO156" s="373"/>
      <c r="BP156" s="373"/>
      <c r="BQ156" s="373"/>
      <c r="BR156" s="373"/>
    </row>
    <row r="157" spans="1:70" s="70" customFormat="1" ht="10.5" customHeight="1">
      <c r="A157" s="197"/>
      <c r="B157" s="364"/>
      <c r="C157" s="509"/>
      <c r="D157" s="283"/>
      <c r="E157" s="68"/>
      <c r="G157" s="334" t="s">
        <v>410</v>
      </c>
      <c r="H157" s="334"/>
      <c r="I157" s="334"/>
      <c r="J157" s="334"/>
      <c r="K157" s="385" t="s">
        <v>174</v>
      </c>
      <c r="L157" s="386"/>
      <c r="M157" s="386"/>
      <c r="N157" s="386"/>
      <c r="O157" s="386"/>
      <c r="P157" s="386"/>
      <c r="Q157" s="386"/>
      <c r="R157" s="386"/>
      <c r="S157" s="386"/>
      <c r="T157" s="386"/>
      <c r="U157" s="386"/>
      <c r="V157" s="386"/>
      <c r="W157" s="386"/>
      <c r="X157" s="386"/>
      <c r="Y157" s="386"/>
      <c r="Z157" s="380" t="s">
        <v>54</v>
      </c>
      <c r="AA157" s="380"/>
      <c r="AB157" s="365"/>
      <c r="AC157" s="365"/>
      <c r="AD157" s="365"/>
      <c r="AE157" s="365"/>
      <c r="AF157" s="357"/>
      <c r="AG157" s="358"/>
      <c r="AH157" s="358"/>
      <c r="AI157" s="358"/>
      <c r="AJ157" s="359"/>
      <c r="AK157" s="407">
        <f t="shared" si="9"/>
        <v>0</v>
      </c>
      <c r="AL157" s="407"/>
      <c r="AM157" s="407"/>
      <c r="AN157" s="407"/>
      <c r="AO157" s="407"/>
      <c r="AP157" s="407"/>
      <c r="AQ157" s="407"/>
      <c r="AR157" s="374">
        <f t="shared" si="10"/>
        <v>0</v>
      </c>
      <c r="AS157" s="374"/>
      <c r="AT157" s="373"/>
      <c r="AU157" s="373"/>
      <c r="AV157" s="373"/>
      <c r="AW157" s="373"/>
      <c r="AX157" s="373"/>
      <c r="AY157" s="373"/>
      <c r="AZ157" s="373"/>
      <c r="BA157" s="373"/>
      <c r="BB157" s="373"/>
      <c r="BC157" s="373"/>
      <c r="BD157" s="373"/>
      <c r="BE157" s="373"/>
      <c r="BF157" s="373"/>
      <c r="BG157" s="373"/>
      <c r="BH157" s="373"/>
      <c r="BI157" s="373"/>
      <c r="BJ157" s="373"/>
      <c r="BK157" s="373"/>
      <c r="BL157" s="373"/>
      <c r="BM157" s="373"/>
      <c r="BN157" s="373"/>
      <c r="BO157" s="373"/>
      <c r="BP157" s="373"/>
      <c r="BQ157" s="373"/>
      <c r="BR157" s="373"/>
    </row>
    <row r="158" spans="1:70" s="70" customFormat="1" ht="10.5" customHeight="1">
      <c r="A158" s="197"/>
      <c r="B158" s="364"/>
      <c r="C158" s="509"/>
      <c r="D158" s="283"/>
      <c r="E158" s="68"/>
      <c r="G158" s="334" t="s">
        <v>411</v>
      </c>
      <c r="H158" s="334"/>
      <c r="I158" s="334"/>
      <c r="J158" s="334"/>
      <c r="K158" s="385" t="s">
        <v>175</v>
      </c>
      <c r="L158" s="386"/>
      <c r="M158" s="386"/>
      <c r="N158" s="386"/>
      <c r="O158" s="386"/>
      <c r="P158" s="386"/>
      <c r="Q158" s="386"/>
      <c r="R158" s="386"/>
      <c r="S158" s="386"/>
      <c r="T158" s="386"/>
      <c r="U158" s="386"/>
      <c r="V158" s="386"/>
      <c r="W158" s="386"/>
      <c r="X158" s="386"/>
      <c r="Y158" s="386"/>
      <c r="Z158" s="380" t="s">
        <v>158</v>
      </c>
      <c r="AA158" s="380"/>
      <c r="AB158" s="365"/>
      <c r="AC158" s="365"/>
      <c r="AD158" s="365"/>
      <c r="AE158" s="365"/>
      <c r="AF158" s="357"/>
      <c r="AG158" s="358"/>
      <c r="AH158" s="358"/>
      <c r="AI158" s="358"/>
      <c r="AJ158" s="359"/>
      <c r="AK158" s="407">
        <f t="shared" si="9"/>
        <v>0</v>
      </c>
      <c r="AL158" s="407"/>
      <c r="AM158" s="407"/>
      <c r="AN158" s="407"/>
      <c r="AO158" s="407"/>
      <c r="AP158" s="407"/>
      <c r="AQ158" s="407"/>
      <c r="AR158" s="374">
        <f t="shared" si="10"/>
        <v>0</v>
      </c>
      <c r="AS158" s="374"/>
      <c r="AT158" s="373"/>
      <c r="AU158" s="373"/>
      <c r="AV158" s="373"/>
      <c r="AW158" s="373"/>
      <c r="AX158" s="373"/>
      <c r="AY158" s="373"/>
      <c r="AZ158" s="373"/>
      <c r="BA158" s="373"/>
      <c r="BB158" s="373"/>
      <c r="BC158" s="373"/>
      <c r="BD158" s="373"/>
      <c r="BE158" s="373"/>
      <c r="BF158" s="373"/>
      <c r="BG158" s="373"/>
      <c r="BH158" s="373"/>
      <c r="BI158" s="373"/>
      <c r="BJ158" s="373"/>
      <c r="BK158" s="373"/>
      <c r="BL158" s="373"/>
      <c r="BM158" s="373"/>
      <c r="BN158" s="373"/>
      <c r="BO158" s="373"/>
      <c r="BP158" s="373"/>
      <c r="BQ158" s="373"/>
      <c r="BR158" s="373"/>
    </row>
    <row r="159" spans="1:70" s="70" customFormat="1" ht="10.5" customHeight="1">
      <c r="A159" s="197"/>
      <c r="B159" s="111"/>
      <c r="C159" s="170"/>
      <c r="D159" s="48"/>
      <c r="E159" s="68"/>
      <c r="G159" s="334" t="s">
        <v>412</v>
      </c>
      <c r="H159" s="334"/>
      <c r="I159" s="334"/>
      <c r="J159" s="334"/>
      <c r="K159" s="506"/>
      <c r="L159" s="506"/>
      <c r="M159" s="506"/>
      <c r="N159" s="506"/>
      <c r="O159" s="506"/>
      <c r="P159" s="506"/>
      <c r="Q159" s="506"/>
      <c r="R159" s="506"/>
      <c r="S159" s="506"/>
      <c r="T159" s="506"/>
      <c r="U159" s="506"/>
      <c r="V159" s="506"/>
      <c r="W159" s="506"/>
      <c r="X159" s="506"/>
      <c r="Y159" s="506"/>
      <c r="Z159" s="507"/>
      <c r="AA159" s="508"/>
      <c r="AB159" s="366"/>
      <c r="AC159" s="367"/>
      <c r="AD159" s="367"/>
      <c r="AE159" s="368"/>
      <c r="AF159" s="381"/>
      <c r="AG159" s="381"/>
      <c r="AH159" s="381"/>
      <c r="AI159" s="381"/>
      <c r="AJ159" s="381"/>
      <c r="AK159" s="407">
        <f t="shared" si="9"/>
        <v>0</v>
      </c>
      <c r="AL159" s="407"/>
      <c r="AM159" s="407"/>
      <c r="AN159" s="407"/>
      <c r="AO159" s="407"/>
      <c r="AP159" s="407"/>
      <c r="AQ159" s="407"/>
      <c r="AR159" s="374">
        <f t="shared" si="10"/>
        <v>0</v>
      </c>
      <c r="AS159" s="374"/>
      <c r="AT159" s="373"/>
      <c r="AU159" s="373"/>
      <c r="AV159" s="373"/>
      <c r="AW159" s="373"/>
      <c r="AX159" s="373"/>
      <c r="AY159" s="373"/>
      <c r="AZ159" s="373"/>
      <c r="BA159" s="373"/>
      <c r="BB159" s="373"/>
      <c r="BC159" s="373"/>
      <c r="BD159" s="373"/>
      <c r="BE159" s="373"/>
      <c r="BF159" s="373"/>
      <c r="BG159" s="373"/>
      <c r="BH159" s="373"/>
      <c r="BI159" s="373"/>
      <c r="BJ159" s="373"/>
      <c r="BK159" s="373"/>
      <c r="BL159" s="373"/>
      <c r="BM159" s="373"/>
      <c r="BN159" s="373"/>
      <c r="BO159" s="373"/>
      <c r="BP159" s="373"/>
      <c r="BQ159" s="373"/>
      <c r="BR159" s="373"/>
    </row>
    <row r="160" spans="1:70" s="70" customFormat="1" ht="10.5" customHeight="1">
      <c r="A160" s="197"/>
      <c r="B160" s="111"/>
      <c r="C160" s="170"/>
      <c r="D160" s="48"/>
      <c r="E160" s="68"/>
      <c r="G160" s="334" t="s">
        <v>413</v>
      </c>
      <c r="H160" s="334"/>
      <c r="I160" s="334"/>
      <c r="J160" s="334"/>
      <c r="K160" s="506"/>
      <c r="L160" s="506"/>
      <c r="M160" s="506"/>
      <c r="N160" s="506"/>
      <c r="O160" s="506"/>
      <c r="P160" s="506"/>
      <c r="Q160" s="506"/>
      <c r="R160" s="506"/>
      <c r="S160" s="506"/>
      <c r="T160" s="506"/>
      <c r="U160" s="506"/>
      <c r="V160" s="506"/>
      <c r="W160" s="506"/>
      <c r="X160" s="506"/>
      <c r="Y160" s="506"/>
      <c r="Z160" s="507"/>
      <c r="AA160" s="508"/>
      <c r="AB160" s="365"/>
      <c r="AC160" s="365"/>
      <c r="AD160" s="365"/>
      <c r="AE160" s="365"/>
      <c r="AF160" s="381"/>
      <c r="AG160" s="381"/>
      <c r="AH160" s="381"/>
      <c r="AI160" s="381"/>
      <c r="AJ160" s="381"/>
      <c r="AK160" s="407">
        <f t="shared" si="9"/>
        <v>0</v>
      </c>
      <c r="AL160" s="407"/>
      <c r="AM160" s="407"/>
      <c r="AN160" s="407"/>
      <c r="AO160" s="407"/>
      <c r="AP160" s="407"/>
      <c r="AQ160" s="407"/>
      <c r="AR160" s="374">
        <f t="shared" si="10"/>
        <v>0</v>
      </c>
      <c r="AS160" s="374"/>
      <c r="AT160" s="373"/>
      <c r="AU160" s="373"/>
      <c r="AV160" s="373"/>
      <c r="AW160" s="373"/>
      <c r="AX160" s="373"/>
      <c r="AY160" s="373"/>
      <c r="AZ160" s="373"/>
      <c r="BA160" s="373"/>
      <c r="BB160" s="373"/>
      <c r="BC160" s="373"/>
      <c r="BD160" s="373"/>
      <c r="BE160" s="373"/>
      <c r="BF160" s="373"/>
      <c r="BG160" s="373"/>
      <c r="BH160" s="373"/>
      <c r="BI160" s="373"/>
      <c r="BJ160" s="373"/>
      <c r="BK160" s="373"/>
      <c r="BL160" s="373"/>
      <c r="BM160" s="373"/>
      <c r="BN160" s="373"/>
      <c r="BO160" s="373"/>
      <c r="BP160" s="373"/>
      <c r="BQ160" s="373"/>
      <c r="BR160" s="373"/>
    </row>
    <row r="161" spans="1:70" s="70" customFormat="1" ht="10.5" customHeight="1">
      <c r="A161" s="197"/>
      <c r="B161" s="111"/>
      <c r="C161" s="170"/>
      <c r="D161" s="48"/>
      <c r="E161" s="68"/>
      <c r="G161" s="334" t="s">
        <v>414</v>
      </c>
      <c r="H161" s="334"/>
      <c r="I161" s="334"/>
      <c r="J161" s="334"/>
      <c r="K161" s="506"/>
      <c r="L161" s="506"/>
      <c r="M161" s="506"/>
      <c r="N161" s="506"/>
      <c r="O161" s="506"/>
      <c r="P161" s="506"/>
      <c r="Q161" s="506"/>
      <c r="R161" s="506"/>
      <c r="S161" s="506"/>
      <c r="T161" s="506"/>
      <c r="U161" s="506"/>
      <c r="V161" s="506"/>
      <c r="W161" s="506"/>
      <c r="X161" s="506"/>
      <c r="Y161" s="506"/>
      <c r="Z161" s="507"/>
      <c r="AA161" s="508"/>
      <c r="AB161" s="365"/>
      <c r="AC161" s="365"/>
      <c r="AD161" s="365"/>
      <c r="AE161" s="365"/>
      <c r="AF161" s="381"/>
      <c r="AG161" s="381"/>
      <c r="AH161" s="381"/>
      <c r="AI161" s="381"/>
      <c r="AJ161" s="381"/>
      <c r="AK161" s="407">
        <f t="shared" si="9"/>
        <v>0</v>
      </c>
      <c r="AL161" s="407"/>
      <c r="AM161" s="407"/>
      <c r="AN161" s="407"/>
      <c r="AO161" s="407"/>
      <c r="AP161" s="407"/>
      <c r="AQ161" s="407"/>
      <c r="AR161" s="374">
        <f t="shared" si="10"/>
        <v>0</v>
      </c>
      <c r="AS161" s="374"/>
      <c r="AT161" s="373"/>
      <c r="AU161" s="373"/>
      <c r="AV161" s="373"/>
      <c r="AW161" s="373"/>
      <c r="AX161" s="373"/>
      <c r="AY161" s="373"/>
      <c r="AZ161" s="373"/>
      <c r="BA161" s="373"/>
      <c r="BB161" s="373"/>
      <c r="BC161" s="373"/>
      <c r="BD161" s="373"/>
      <c r="BE161" s="373"/>
      <c r="BF161" s="373"/>
      <c r="BG161" s="373"/>
      <c r="BH161" s="373"/>
      <c r="BI161" s="373"/>
      <c r="BJ161" s="373"/>
      <c r="BK161" s="373"/>
      <c r="BL161" s="373"/>
      <c r="BM161" s="373"/>
      <c r="BN161" s="373"/>
      <c r="BO161" s="373"/>
      <c r="BP161" s="373"/>
      <c r="BQ161" s="373"/>
      <c r="BR161" s="373"/>
    </row>
    <row r="162" spans="1:70" s="70" customFormat="1" ht="10.5" customHeight="1">
      <c r="A162" s="196"/>
      <c r="B162" s="198"/>
      <c r="C162" s="115">
        <f>C155+1</f>
        <v>10</v>
      </c>
      <c r="D162" s="48" t="s">
        <v>602</v>
      </c>
      <c r="E162" s="68" t="s">
        <v>303</v>
      </c>
      <c r="G162" s="372" t="s">
        <v>415</v>
      </c>
      <c r="H162" s="372"/>
      <c r="I162" s="372"/>
      <c r="J162" s="372"/>
      <c r="K162" s="405" t="s">
        <v>176</v>
      </c>
      <c r="L162" s="406"/>
      <c r="M162" s="406"/>
      <c r="N162" s="406"/>
      <c r="O162" s="406"/>
      <c r="P162" s="406"/>
      <c r="Q162" s="406"/>
      <c r="R162" s="406"/>
      <c r="S162" s="406"/>
      <c r="T162" s="406"/>
      <c r="U162" s="406"/>
      <c r="V162" s="406"/>
      <c r="W162" s="406"/>
      <c r="X162" s="406"/>
      <c r="Y162" s="406"/>
      <c r="Z162" s="406"/>
      <c r="AA162" s="406"/>
      <c r="AB162" s="406"/>
      <c r="AC162" s="406"/>
      <c r="AD162" s="406"/>
      <c r="AE162" s="406"/>
      <c r="AF162" s="406"/>
      <c r="AG162" s="406"/>
      <c r="AH162" s="406"/>
      <c r="AI162" s="406"/>
      <c r="AJ162" s="406"/>
      <c r="AK162" s="416">
        <f>MAX(0.000000001,SUM(AK163:AQ168))</f>
        <v>1E-09</v>
      </c>
      <c r="AL162" s="416"/>
      <c r="AM162" s="416"/>
      <c r="AN162" s="416"/>
      <c r="AO162" s="416"/>
      <c r="AP162" s="416"/>
      <c r="AQ162" s="416"/>
      <c r="AR162" s="416">
        <f>ROUND(AK162/$AK$269,6)*100</f>
        <v>9.999999999999999E-05</v>
      </c>
      <c r="AS162" s="416"/>
      <c r="AT162" s="412" t="s">
        <v>37</v>
      </c>
      <c r="AU162" s="412"/>
      <c r="AV162" s="412"/>
      <c r="AW162" s="412"/>
      <c r="AX162" s="412"/>
      <c r="AY162" s="412"/>
      <c r="AZ162" s="412"/>
      <c r="BA162" s="412"/>
      <c r="BB162" s="412"/>
      <c r="BC162" s="412"/>
      <c r="BD162" s="412"/>
      <c r="BE162" s="412"/>
      <c r="BF162" s="412"/>
      <c r="BG162" s="412"/>
      <c r="BH162" s="412"/>
      <c r="BI162" s="412"/>
      <c r="BJ162" s="412"/>
      <c r="BK162" s="412"/>
      <c r="BL162" s="412"/>
      <c r="BM162" s="412"/>
      <c r="BN162" s="412"/>
      <c r="BO162" s="412"/>
      <c r="BP162" s="412"/>
      <c r="BQ162" s="412"/>
      <c r="BR162" s="412"/>
    </row>
    <row r="163" spans="1:70" s="70" customFormat="1" ht="10.5" customHeight="1">
      <c r="A163" s="197"/>
      <c r="B163" s="364"/>
      <c r="C163" s="370"/>
      <c r="D163" s="283"/>
      <c r="E163" s="68"/>
      <c r="G163" s="334" t="s">
        <v>416</v>
      </c>
      <c r="H163" s="334"/>
      <c r="I163" s="334"/>
      <c r="J163" s="334"/>
      <c r="K163" s="385" t="s">
        <v>177</v>
      </c>
      <c r="L163" s="386"/>
      <c r="M163" s="386"/>
      <c r="N163" s="386"/>
      <c r="O163" s="386"/>
      <c r="P163" s="386"/>
      <c r="Q163" s="386"/>
      <c r="R163" s="386"/>
      <c r="S163" s="386"/>
      <c r="T163" s="386"/>
      <c r="U163" s="386"/>
      <c r="V163" s="386"/>
      <c r="W163" s="386"/>
      <c r="X163" s="386"/>
      <c r="Y163" s="386"/>
      <c r="Z163" s="380" t="s">
        <v>54</v>
      </c>
      <c r="AA163" s="380"/>
      <c r="AB163" s="365"/>
      <c r="AC163" s="365"/>
      <c r="AD163" s="365"/>
      <c r="AE163" s="365"/>
      <c r="AF163" s="357"/>
      <c r="AG163" s="358"/>
      <c r="AH163" s="358"/>
      <c r="AI163" s="358"/>
      <c r="AJ163" s="359"/>
      <c r="AK163" s="407">
        <f aca="true" t="shared" si="11" ref="AK163:AK168">AB163*AF163</f>
        <v>0</v>
      </c>
      <c r="AL163" s="407"/>
      <c r="AM163" s="407"/>
      <c r="AN163" s="407"/>
      <c r="AO163" s="407"/>
      <c r="AP163" s="407"/>
      <c r="AQ163" s="407"/>
      <c r="AR163" s="374">
        <f aca="true" t="shared" si="12" ref="AR163:AR168">ROUND(AK163/$AK$162,6)*100</f>
        <v>0</v>
      </c>
      <c r="AS163" s="374"/>
      <c r="AT163" s="373"/>
      <c r="AU163" s="373"/>
      <c r="AV163" s="373"/>
      <c r="AW163" s="373"/>
      <c r="AX163" s="373"/>
      <c r="AY163" s="373"/>
      <c r="AZ163" s="373"/>
      <c r="BA163" s="373"/>
      <c r="BB163" s="373"/>
      <c r="BC163" s="373"/>
      <c r="BD163" s="373"/>
      <c r="BE163" s="373"/>
      <c r="BF163" s="373"/>
      <c r="BG163" s="373"/>
      <c r="BH163" s="373"/>
      <c r="BI163" s="373"/>
      <c r="BJ163" s="373"/>
      <c r="BK163" s="373"/>
      <c r="BL163" s="373"/>
      <c r="BM163" s="373"/>
      <c r="BN163" s="373"/>
      <c r="BO163" s="373"/>
      <c r="BP163" s="373"/>
      <c r="BQ163" s="373"/>
      <c r="BR163" s="373"/>
    </row>
    <row r="164" spans="1:70" s="70" customFormat="1" ht="10.5" customHeight="1">
      <c r="A164" s="197"/>
      <c r="B164" s="364"/>
      <c r="C164" s="509"/>
      <c r="D164" s="283"/>
      <c r="E164" s="68"/>
      <c r="G164" s="334" t="s">
        <v>417</v>
      </c>
      <c r="H164" s="334"/>
      <c r="I164" s="334"/>
      <c r="J164" s="334"/>
      <c r="K164" s="385" t="s">
        <v>178</v>
      </c>
      <c r="L164" s="386"/>
      <c r="M164" s="386"/>
      <c r="N164" s="386"/>
      <c r="O164" s="386"/>
      <c r="P164" s="386"/>
      <c r="Q164" s="386"/>
      <c r="R164" s="386"/>
      <c r="S164" s="386"/>
      <c r="T164" s="386"/>
      <c r="U164" s="386"/>
      <c r="V164" s="386"/>
      <c r="W164" s="386"/>
      <c r="X164" s="386"/>
      <c r="Y164" s="386"/>
      <c r="Z164" s="380" t="s">
        <v>54</v>
      </c>
      <c r="AA164" s="380"/>
      <c r="AB164" s="365"/>
      <c r="AC164" s="365"/>
      <c r="AD164" s="365"/>
      <c r="AE164" s="365"/>
      <c r="AF164" s="357"/>
      <c r="AG164" s="358"/>
      <c r="AH164" s="358"/>
      <c r="AI164" s="358"/>
      <c r="AJ164" s="359"/>
      <c r="AK164" s="407">
        <f t="shared" si="11"/>
        <v>0</v>
      </c>
      <c r="AL164" s="407"/>
      <c r="AM164" s="407"/>
      <c r="AN164" s="407"/>
      <c r="AO164" s="407"/>
      <c r="AP164" s="407"/>
      <c r="AQ164" s="407"/>
      <c r="AR164" s="374">
        <f t="shared" si="12"/>
        <v>0</v>
      </c>
      <c r="AS164" s="374"/>
      <c r="AT164" s="373"/>
      <c r="AU164" s="373"/>
      <c r="AV164" s="373"/>
      <c r="AW164" s="373"/>
      <c r="AX164" s="373"/>
      <c r="AY164" s="373"/>
      <c r="AZ164" s="373"/>
      <c r="BA164" s="373"/>
      <c r="BB164" s="373"/>
      <c r="BC164" s="373"/>
      <c r="BD164" s="373"/>
      <c r="BE164" s="373"/>
      <c r="BF164" s="373"/>
      <c r="BG164" s="373"/>
      <c r="BH164" s="373"/>
      <c r="BI164" s="373"/>
      <c r="BJ164" s="373"/>
      <c r="BK164" s="373"/>
      <c r="BL164" s="373"/>
      <c r="BM164" s="373"/>
      <c r="BN164" s="373"/>
      <c r="BO164" s="373"/>
      <c r="BP164" s="373"/>
      <c r="BQ164" s="373"/>
      <c r="BR164" s="373"/>
    </row>
    <row r="165" spans="1:70" s="70" customFormat="1" ht="10.5" customHeight="1">
      <c r="A165" s="197"/>
      <c r="B165" s="364"/>
      <c r="C165" s="509"/>
      <c r="D165" s="283"/>
      <c r="E165" s="68"/>
      <c r="G165" s="334" t="s">
        <v>418</v>
      </c>
      <c r="H165" s="334"/>
      <c r="I165" s="334"/>
      <c r="J165" s="334"/>
      <c r="K165" s="385" t="s">
        <v>179</v>
      </c>
      <c r="L165" s="386"/>
      <c r="M165" s="386"/>
      <c r="N165" s="386"/>
      <c r="O165" s="386"/>
      <c r="P165" s="386"/>
      <c r="Q165" s="386"/>
      <c r="R165" s="386"/>
      <c r="S165" s="386"/>
      <c r="T165" s="386"/>
      <c r="U165" s="386"/>
      <c r="V165" s="386"/>
      <c r="W165" s="386"/>
      <c r="X165" s="386"/>
      <c r="Y165" s="386"/>
      <c r="Z165" s="380" t="s">
        <v>54</v>
      </c>
      <c r="AA165" s="380"/>
      <c r="AB165" s="365"/>
      <c r="AC165" s="365"/>
      <c r="AD165" s="365"/>
      <c r="AE165" s="365"/>
      <c r="AF165" s="357"/>
      <c r="AG165" s="358"/>
      <c r="AH165" s="358"/>
      <c r="AI165" s="358"/>
      <c r="AJ165" s="359"/>
      <c r="AK165" s="407">
        <f t="shared" si="11"/>
        <v>0</v>
      </c>
      <c r="AL165" s="407"/>
      <c r="AM165" s="407"/>
      <c r="AN165" s="407"/>
      <c r="AO165" s="407"/>
      <c r="AP165" s="407"/>
      <c r="AQ165" s="407"/>
      <c r="AR165" s="374">
        <f t="shared" si="12"/>
        <v>0</v>
      </c>
      <c r="AS165" s="374"/>
      <c r="AT165" s="373"/>
      <c r="AU165" s="373"/>
      <c r="AV165" s="373"/>
      <c r="AW165" s="373"/>
      <c r="AX165" s="373"/>
      <c r="AY165" s="373"/>
      <c r="AZ165" s="373"/>
      <c r="BA165" s="373"/>
      <c r="BB165" s="373"/>
      <c r="BC165" s="373"/>
      <c r="BD165" s="373"/>
      <c r="BE165" s="373"/>
      <c r="BF165" s="373"/>
      <c r="BG165" s="373"/>
      <c r="BH165" s="373"/>
      <c r="BI165" s="373"/>
      <c r="BJ165" s="373"/>
      <c r="BK165" s="373"/>
      <c r="BL165" s="373"/>
      <c r="BM165" s="373"/>
      <c r="BN165" s="373"/>
      <c r="BO165" s="373"/>
      <c r="BP165" s="373"/>
      <c r="BQ165" s="373"/>
      <c r="BR165" s="373"/>
    </row>
    <row r="166" spans="1:70" s="70" customFormat="1" ht="10.5" customHeight="1">
      <c r="A166" s="197"/>
      <c r="B166" s="364"/>
      <c r="C166" s="509"/>
      <c r="D166" s="283"/>
      <c r="E166" s="68"/>
      <c r="G166" s="334" t="s">
        <v>419</v>
      </c>
      <c r="H166" s="334"/>
      <c r="I166" s="334"/>
      <c r="J166" s="334"/>
      <c r="K166" s="385" t="s">
        <v>180</v>
      </c>
      <c r="L166" s="386"/>
      <c r="M166" s="386"/>
      <c r="N166" s="386"/>
      <c r="O166" s="386"/>
      <c r="P166" s="386"/>
      <c r="Q166" s="386"/>
      <c r="R166" s="386"/>
      <c r="S166" s="386"/>
      <c r="T166" s="386"/>
      <c r="U166" s="386"/>
      <c r="V166" s="386"/>
      <c r="W166" s="386"/>
      <c r="X166" s="386"/>
      <c r="Y166" s="386"/>
      <c r="Z166" s="380" t="s">
        <v>54</v>
      </c>
      <c r="AA166" s="380"/>
      <c r="AB166" s="365"/>
      <c r="AC166" s="365"/>
      <c r="AD166" s="365"/>
      <c r="AE166" s="365"/>
      <c r="AF166" s="357"/>
      <c r="AG166" s="358"/>
      <c r="AH166" s="358"/>
      <c r="AI166" s="358"/>
      <c r="AJ166" s="359"/>
      <c r="AK166" s="407">
        <f t="shared" si="11"/>
        <v>0</v>
      </c>
      <c r="AL166" s="407"/>
      <c r="AM166" s="407"/>
      <c r="AN166" s="407"/>
      <c r="AO166" s="407"/>
      <c r="AP166" s="407"/>
      <c r="AQ166" s="407"/>
      <c r="AR166" s="374">
        <f t="shared" si="12"/>
        <v>0</v>
      </c>
      <c r="AS166" s="374"/>
      <c r="AT166" s="373"/>
      <c r="AU166" s="373"/>
      <c r="AV166" s="373"/>
      <c r="AW166" s="373"/>
      <c r="AX166" s="373"/>
      <c r="AY166" s="373"/>
      <c r="AZ166" s="373"/>
      <c r="BA166" s="373"/>
      <c r="BB166" s="373"/>
      <c r="BC166" s="373"/>
      <c r="BD166" s="373"/>
      <c r="BE166" s="373"/>
      <c r="BF166" s="373"/>
      <c r="BG166" s="373"/>
      <c r="BH166" s="373"/>
      <c r="BI166" s="373"/>
      <c r="BJ166" s="373"/>
      <c r="BK166" s="373"/>
      <c r="BL166" s="373"/>
      <c r="BM166" s="373"/>
      <c r="BN166" s="373"/>
      <c r="BO166" s="373"/>
      <c r="BP166" s="373"/>
      <c r="BQ166" s="373"/>
      <c r="BR166" s="373"/>
    </row>
    <row r="167" spans="1:70" s="70" customFormat="1" ht="10.5" customHeight="1">
      <c r="A167" s="197"/>
      <c r="B167" s="111"/>
      <c r="C167" s="170"/>
      <c r="D167" s="48"/>
      <c r="E167" s="68"/>
      <c r="G167" s="334" t="s">
        <v>420</v>
      </c>
      <c r="H167" s="334"/>
      <c r="I167" s="334"/>
      <c r="J167" s="334"/>
      <c r="K167" s="295"/>
      <c r="L167" s="296"/>
      <c r="M167" s="296"/>
      <c r="N167" s="296"/>
      <c r="O167" s="296"/>
      <c r="P167" s="296"/>
      <c r="Q167" s="296"/>
      <c r="R167" s="296"/>
      <c r="S167" s="296"/>
      <c r="T167" s="296"/>
      <c r="U167" s="296"/>
      <c r="V167" s="296"/>
      <c r="W167" s="296"/>
      <c r="X167" s="296"/>
      <c r="Y167" s="297"/>
      <c r="Z167" s="507"/>
      <c r="AA167" s="508"/>
      <c r="AB167" s="365"/>
      <c r="AC167" s="365"/>
      <c r="AD167" s="365"/>
      <c r="AE167" s="365"/>
      <c r="AF167" s="381"/>
      <c r="AG167" s="381"/>
      <c r="AH167" s="381"/>
      <c r="AI167" s="381"/>
      <c r="AJ167" s="381"/>
      <c r="AK167" s="407">
        <f t="shared" si="11"/>
        <v>0</v>
      </c>
      <c r="AL167" s="407"/>
      <c r="AM167" s="407"/>
      <c r="AN167" s="407"/>
      <c r="AO167" s="407"/>
      <c r="AP167" s="407"/>
      <c r="AQ167" s="407"/>
      <c r="AR167" s="374">
        <f t="shared" si="12"/>
        <v>0</v>
      </c>
      <c r="AS167" s="374"/>
      <c r="AT167" s="373"/>
      <c r="AU167" s="373"/>
      <c r="AV167" s="373"/>
      <c r="AW167" s="373"/>
      <c r="AX167" s="373"/>
      <c r="AY167" s="373"/>
      <c r="AZ167" s="373"/>
      <c r="BA167" s="373"/>
      <c r="BB167" s="373"/>
      <c r="BC167" s="373"/>
      <c r="BD167" s="373"/>
      <c r="BE167" s="373"/>
      <c r="BF167" s="373"/>
      <c r="BG167" s="373"/>
      <c r="BH167" s="373"/>
      <c r="BI167" s="373"/>
      <c r="BJ167" s="373"/>
      <c r="BK167" s="373"/>
      <c r="BL167" s="373"/>
      <c r="BM167" s="373"/>
      <c r="BN167" s="373"/>
      <c r="BO167" s="373"/>
      <c r="BP167" s="373"/>
      <c r="BQ167" s="373"/>
      <c r="BR167" s="373"/>
    </row>
    <row r="168" spans="1:70" s="70" customFormat="1" ht="10.5" customHeight="1">
      <c r="A168" s="197"/>
      <c r="B168" s="111"/>
      <c r="C168" s="170"/>
      <c r="D168" s="48"/>
      <c r="E168" s="68"/>
      <c r="G168" s="334" t="s">
        <v>421</v>
      </c>
      <c r="H168" s="334"/>
      <c r="I168" s="334"/>
      <c r="J168" s="334"/>
      <c r="K168" s="295"/>
      <c r="L168" s="296"/>
      <c r="M168" s="296"/>
      <c r="N168" s="296"/>
      <c r="O168" s="296"/>
      <c r="P168" s="296"/>
      <c r="Q168" s="296"/>
      <c r="R168" s="296"/>
      <c r="S168" s="296"/>
      <c r="T168" s="296"/>
      <c r="U168" s="296"/>
      <c r="V168" s="296"/>
      <c r="W168" s="296"/>
      <c r="X168" s="296"/>
      <c r="Y168" s="297"/>
      <c r="Z168" s="507"/>
      <c r="AA168" s="508"/>
      <c r="AB168" s="365"/>
      <c r="AC168" s="365"/>
      <c r="AD168" s="365"/>
      <c r="AE168" s="365"/>
      <c r="AF168" s="381"/>
      <c r="AG168" s="381"/>
      <c r="AH168" s="381"/>
      <c r="AI168" s="381"/>
      <c r="AJ168" s="381"/>
      <c r="AK168" s="407">
        <f t="shared" si="11"/>
        <v>0</v>
      </c>
      <c r="AL168" s="407"/>
      <c r="AM168" s="407"/>
      <c r="AN168" s="407"/>
      <c r="AO168" s="407"/>
      <c r="AP168" s="407"/>
      <c r="AQ168" s="407"/>
      <c r="AR168" s="374">
        <f t="shared" si="12"/>
        <v>0</v>
      </c>
      <c r="AS168" s="374"/>
      <c r="AT168" s="373"/>
      <c r="AU168" s="373"/>
      <c r="AV168" s="373"/>
      <c r="AW168" s="373"/>
      <c r="AX168" s="373"/>
      <c r="AY168" s="373"/>
      <c r="AZ168" s="373"/>
      <c r="BA168" s="373"/>
      <c r="BB168" s="373"/>
      <c r="BC168" s="373"/>
      <c r="BD168" s="373"/>
      <c r="BE168" s="373"/>
      <c r="BF168" s="373"/>
      <c r="BG168" s="373"/>
      <c r="BH168" s="373"/>
      <c r="BI168" s="373"/>
      <c r="BJ168" s="373"/>
      <c r="BK168" s="373"/>
      <c r="BL168" s="373"/>
      <c r="BM168" s="373"/>
      <c r="BN168" s="373"/>
      <c r="BO168" s="373"/>
      <c r="BP168" s="373"/>
      <c r="BQ168" s="373"/>
      <c r="BR168" s="373"/>
    </row>
    <row r="169" spans="1:70" s="70" customFormat="1" ht="21.75" customHeight="1">
      <c r="A169" s="196"/>
      <c r="B169" s="111"/>
      <c r="C169" s="115">
        <f>C162+1</f>
        <v>11</v>
      </c>
      <c r="D169" s="48" t="s">
        <v>602</v>
      </c>
      <c r="E169" s="68" t="s">
        <v>303</v>
      </c>
      <c r="F169" s="69"/>
      <c r="G169" s="372" t="s">
        <v>337</v>
      </c>
      <c r="H169" s="372"/>
      <c r="I169" s="372"/>
      <c r="J169" s="372"/>
      <c r="K169" s="391" t="s">
        <v>181</v>
      </c>
      <c r="L169" s="392"/>
      <c r="M169" s="392"/>
      <c r="N169" s="392"/>
      <c r="O169" s="392"/>
      <c r="P169" s="392"/>
      <c r="Q169" s="392"/>
      <c r="R169" s="392"/>
      <c r="S169" s="392"/>
      <c r="T169" s="392"/>
      <c r="U169" s="392"/>
      <c r="V169" s="392"/>
      <c r="W169" s="392"/>
      <c r="X169" s="392"/>
      <c r="Y169" s="392"/>
      <c r="Z169" s="392"/>
      <c r="AA169" s="392"/>
      <c r="AB169" s="392"/>
      <c r="AC169" s="392"/>
      <c r="AD169" s="392"/>
      <c r="AE169" s="392"/>
      <c r="AF169" s="392"/>
      <c r="AG169" s="392"/>
      <c r="AH169" s="392"/>
      <c r="AI169" s="392"/>
      <c r="AJ169" s="392"/>
      <c r="AK169" s="416">
        <f>MAX(0.000000001,SUM(AK170:AQ180))</f>
        <v>1E-09</v>
      </c>
      <c r="AL169" s="416"/>
      <c r="AM169" s="416"/>
      <c r="AN169" s="416"/>
      <c r="AO169" s="416"/>
      <c r="AP169" s="416"/>
      <c r="AQ169" s="416"/>
      <c r="AR169" s="416">
        <f>ROUND(AK169/$AK$269,6)*100</f>
        <v>9.999999999999999E-05</v>
      </c>
      <c r="AS169" s="416"/>
      <c r="AT169" s="412" t="s">
        <v>182</v>
      </c>
      <c r="AU169" s="412"/>
      <c r="AV169" s="412"/>
      <c r="AW169" s="412"/>
      <c r="AX169" s="412"/>
      <c r="AY169" s="412"/>
      <c r="AZ169" s="412"/>
      <c r="BA169" s="412"/>
      <c r="BB169" s="412"/>
      <c r="BC169" s="412"/>
      <c r="BD169" s="412"/>
      <c r="BE169" s="412"/>
      <c r="BF169" s="412"/>
      <c r="BG169" s="412"/>
      <c r="BH169" s="412"/>
      <c r="BI169" s="412"/>
      <c r="BJ169" s="412"/>
      <c r="BK169" s="412"/>
      <c r="BL169" s="412"/>
      <c r="BM169" s="412"/>
      <c r="BN169" s="412"/>
      <c r="BO169" s="412"/>
      <c r="BP169" s="412"/>
      <c r="BQ169" s="412"/>
      <c r="BR169" s="412"/>
    </row>
    <row r="170" spans="1:70" s="70" customFormat="1" ht="10.5" customHeight="1">
      <c r="A170" s="197"/>
      <c r="B170" s="364"/>
      <c r="C170" s="370"/>
      <c r="D170" s="283"/>
      <c r="E170" s="68"/>
      <c r="G170" s="334" t="s">
        <v>338</v>
      </c>
      <c r="H170" s="334"/>
      <c r="I170" s="334"/>
      <c r="J170" s="334"/>
      <c r="K170" s="385" t="s">
        <v>183</v>
      </c>
      <c r="L170" s="386"/>
      <c r="M170" s="386"/>
      <c r="N170" s="386"/>
      <c r="O170" s="386"/>
      <c r="P170" s="386"/>
      <c r="Q170" s="386"/>
      <c r="R170" s="386"/>
      <c r="S170" s="386"/>
      <c r="T170" s="386"/>
      <c r="U170" s="386"/>
      <c r="V170" s="386"/>
      <c r="W170" s="386"/>
      <c r="X170" s="386"/>
      <c r="Y170" s="386"/>
      <c r="Z170" s="380" t="s">
        <v>54</v>
      </c>
      <c r="AA170" s="380"/>
      <c r="AB170" s="365"/>
      <c r="AC170" s="365"/>
      <c r="AD170" s="365"/>
      <c r="AE170" s="365"/>
      <c r="AF170" s="357"/>
      <c r="AG170" s="358"/>
      <c r="AH170" s="358"/>
      <c r="AI170" s="358"/>
      <c r="AJ170" s="359"/>
      <c r="AK170" s="407">
        <f aca="true" t="shared" si="13" ref="AK170:AK175">AB170*AF170</f>
        <v>0</v>
      </c>
      <c r="AL170" s="407"/>
      <c r="AM170" s="407"/>
      <c r="AN170" s="407"/>
      <c r="AO170" s="407"/>
      <c r="AP170" s="407"/>
      <c r="AQ170" s="407"/>
      <c r="AR170" s="374">
        <f aca="true" t="shared" si="14" ref="AR170:AR180">ROUND(AK170/$AK$169,6)*100</f>
        <v>0</v>
      </c>
      <c r="AS170" s="374"/>
      <c r="AT170" s="373"/>
      <c r="AU170" s="373"/>
      <c r="AV170" s="373"/>
      <c r="AW170" s="373"/>
      <c r="AX170" s="373"/>
      <c r="AY170" s="373"/>
      <c r="AZ170" s="373"/>
      <c r="BA170" s="373"/>
      <c r="BB170" s="373"/>
      <c r="BC170" s="373"/>
      <c r="BD170" s="373"/>
      <c r="BE170" s="373"/>
      <c r="BF170" s="373"/>
      <c r="BG170" s="373"/>
      <c r="BH170" s="373"/>
      <c r="BI170" s="373"/>
      <c r="BJ170" s="373"/>
      <c r="BK170" s="373"/>
      <c r="BL170" s="373"/>
      <c r="BM170" s="373"/>
      <c r="BN170" s="373"/>
      <c r="BO170" s="373"/>
      <c r="BP170" s="373"/>
      <c r="BQ170" s="373"/>
      <c r="BR170" s="373"/>
    </row>
    <row r="171" spans="1:70" s="70" customFormat="1" ht="10.5" customHeight="1">
      <c r="A171" s="197"/>
      <c r="B171" s="364"/>
      <c r="C171" s="509"/>
      <c r="D171" s="283"/>
      <c r="E171" s="68"/>
      <c r="G171" s="334" t="s">
        <v>339</v>
      </c>
      <c r="H171" s="334"/>
      <c r="I171" s="334"/>
      <c r="J171" s="334"/>
      <c r="K171" s="385" t="s">
        <v>184</v>
      </c>
      <c r="L171" s="386"/>
      <c r="M171" s="386"/>
      <c r="N171" s="386"/>
      <c r="O171" s="386"/>
      <c r="P171" s="386"/>
      <c r="Q171" s="386"/>
      <c r="R171" s="386"/>
      <c r="S171" s="386"/>
      <c r="T171" s="386"/>
      <c r="U171" s="386"/>
      <c r="V171" s="386"/>
      <c r="W171" s="386"/>
      <c r="X171" s="386"/>
      <c r="Y171" s="386"/>
      <c r="Z171" s="380" t="s">
        <v>54</v>
      </c>
      <c r="AA171" s="380"/>
      <c r="AB171" s="365"/>
      <c r="AC171" s="365"/>
      <c r="AD171" s="365"/>
      <c r="AE171" s="365"/>
      <c r="AF171" s="357"/>
      <c r="AG171" s="358"/>
      <c r="AH171" s="358"/>
      <c r="AI171" s="358"/>
      <c r="AJ171" s="359"/>
      <c r="AK171" s="407">
        <f t="shared" si="13"/>
        <v>0</v>
      </c>
      <c r="AL171" s="407"/>
      <c r="AM171" s="407"/>
      <c r="AN171" s="407"/>
      <c r="AO171" s="407"/>
      <c r="AP171" s="407"/>
      <c r="AQ171" s="407"/>
      <c r="AR171" s="374">
        <f t="shared" si="14"/>
        <v>0</v>
      </c>
      <c r="AS171" s="374"/>
      <c r="AT171" s="373"/>
      <c r="AU171" s="373"/>
      <c r="AV171" s="373"/>
      <c r="AW171" s="373"/>
      <c r="AX171" s="373"/>
      <c r="AY171" s="373"/>
      <c r="AZ171" s="373"/>
      <c r="BA171" s="373"/>
      <c r="BB171" s="373"/>
      <c r="BC171" s="373"/>
      <c r="BD171" s="373"/>
      <c r="BE171" s="373"/>
      <c r="BF171" s="373"/>
      <c r="BG171" s="373"/>
      <c r="BH171" s="373"/>
      <c r="BI171" s="373"/>
      <c r="BJ171" s="373"/>
      <c r="BK171" s="373"/>
      <c r="BL171" s="373"/>
      <c r="BM171" s="373"/>
      <c r="BN171" s="373"/>
      <c r="BO171" s="373"/>
      <c r="BP171" s="373"/>
      <c r="BQ171" s="373"/>
      <c r="BR171" s="373"/>
    </row>
    <row r="172" spans="1:70" s="70" customFormat="1" ht="10.5" customHeight="1">
      <c r="A172" s="197"/>
      <c r="B172" s="364"/>
      <c r="C172" s="509"/>
      <c r="D172" s="283"/>
      <c r="E172" s="68"/>
      <c r="G172" s="334" t="s">
        <v>340</v>
      </c>
      <c r="H172" s="334"/>
      <c r="I172" s="334"/>
      <c r="J172" s="334"/>
      <c r="K172" s="385" t="s">
        <v>185</v>
      </c>
      <c r="L172" s="386"/>
      <c r="M172" s="386"/>
      <c r="N172" s="386"/>
      <c r="O172" s="386"/>
      <c r="P172" s="386"/>
      <c r="Q172" s="386"/>
      <c r="R172" s="386"/>
      <c r="S172" s="386"/>
      <c r="T172" s="386"/>
      <c r="U172" s="386"/>
      <c r="V172" s="386"/>
      <c r="W172" s="386"/>
      <c r="X172" s="386"/>
      <c r="Y172" s="386"/>
      <c r="Z172" s="380" t="s">
        <v>54</v>
      </c>
      <c r="AA172" s="380"/>
      <c r="AB172" s="365"/>
      <c r="AC172" s="365"/>
      <c r="AD172" s="365"/>
      <c r="AE172" s="365"/>
      <c r="AF172" s="357"/>
      <c r="AG172" s="358"/>
      <c r="AH172" s="358"/>
      <c r="AI172" s="358"/>
      <c r="AJ172" s="359"/>
      <c r="AK172" s="407">
        <f t="shared" si="13"/>
        <v>0</v>
      </c>
      <c r="AL172" s="407"/>
      <c r="AM172" s="407"/>
      <c r="AN172" s="407"/>
      <c r="AO172" s="407"/>
      <c r="AP172" s="407"/>
      <c r="AQ172" s="407"/>
      <c r="AR172" s="374">
        <f t="shared" si="14"/>
        <v>0</v>
      </c>
      <c r="AS172" s="374"/>
      <c r="AT172" s="373"/>
      <c r="AU172" s="373"/>
      <c r="AV172" s="373"/>
      <c r="AW172" s="373"/>
      <c r="AX172" s="373"/>
      <c r="AY172" s="373"/>
      <c r="AZ172" s="373"/>
      <c r="BA172" s="373"/>
      <c r="BB172" s="373"/>
      <c r="BC172" s="373"/>
      <c r="BD172" s="373"/>
      <c r="BE172" s="373"/>
      <c r="BF172" s="373"/>
      <c r="BG172" s="373"/>
      <c r="BH172" s="373"/>
      <c r="BI172" s="373"/>
      <c r="BJ172" s="373"/>
      <c r="BK172" s="373"/>
      <c r="BL172" s="373"/>
      <c r="BM172" s="373"/>
      <c r="BN172" s="373"/>
      <c r="BO172" s="373"/>
      <c r="BP172" s="373"/>
      <c r="BQ172" s="373"/>
      <c r="BR172" s="373"/>
    </row>
    <row r="173" spans="1:70" s="70" customFormat="1" ht="10.5" customHeight="1">
      <c r="A173" s="197"/>
      <c r="B173" s="364"/>
      <c r="C173" s="509"/>
      <c r="D173" s="283"/>
      <c r="E173" s="68"/>
      <c r="G173" s="334" t="s">
        <v>341</v>
      </c>
      <c r="H173" s="334"/>
      <c r="I173" s="334"/>
      <c r="J173" s="334"/>
      <c r="K173" s="385" t="s">
        <v>186</v>
      </c>
      <c r="L173" s="386"/>
      <c r="M173" s="386"/>
      <c r="N173" s="386"/>
      <c r="O173" s="386"/>
      <c r="P173" s="386"/>
      <c r="Q173" s="386"/>
      <c r="R173" s="386"/>
      <c r="S173" s="386"/>
      <c r="T173" s="386"/>
      <c r="U173" s="386"/>
      <c r="V173" s="386"/>
      <c r="W173" s="386"/>
      <c r="X173" s="386"/>
      <c r="Y173" s="386"/>
      <c r="Z173" s="380" t="s">
        <v>54</v>
      </c>
      <c r="AA173" s="380"/>
      <c r="AB173" s="365"/>
      <c r="AC173" s="365"/>
      <c r="AD173" s="365"/>
      <c r="AE173" s="365"/>
      <c r="AF173" s="357"/>
      <c r="AG173" s="358"/>
      <c r="AH173" s="358"/>
      <c r="AI173" s="358"/>
      <c r="AJ173" s="359"/>
      <c r="AK173" s="407">
        <f t="shared" si="13"/>
        <v>0</v>
      </c>
      <c r="AL173" s="407"/>
      <c r="AM173" s="407"/>
      <c r="AN173" s="407"/>
      <c r="AO173" s="407"/>
      <c r="AP173" s="407"/>
      <c r="AQ173" s="407"/>
      <c r="AR173" s="374">
        <f t="shared" si="14"/>
        <v>0</v>
      </c>
      <c r="AS173" s="374"/>
      <c r="AT173" s="373"/>
      <c r="AU173" s="373"/>
      <c r="AV173" s="373"/>
      <c r="AW173" s="373"/>
      <c r="AX173" s="373"/>
      <c r="AY173" s="373"/>
      <c r="AZ173" s="373"/>
      <c r="BA173" s="373"/>
      <c r="BB173" s="373"/>
      <c r="BC173" s="373"/>
      <c r="BD173" s="373"/>
      <c r="BE173" s="373"/>
      <c r="BF173" s="373"/>
      <c r="BG173" s="373"/>
      <c r="BH173" s="373"/>
      <c r="BI173" s="373"/>
      <c r="BJ173" s="373"/>
      <c r="BK173" s="373"/>
      <c r="BL173" s="373"/>
      <c r="BM173" s="373"/>
      <c r="BN173" s="373"/>
      <c r="BO173" s="373"/>
      <c r="BP173" s="373"/>
      <c r="BQ173" s="373"/>
      <c r="BR173" s="373"/>
    </row>
    <row r="174" spans="1:70" s="70" customFormat="1" ht="10.5" customHeight="1">
      <c r="A174" s="197"/>
      <c r="B174" s="364"/>
      <c r="C174" s="509"/>
      <c r="D174" s="283"/>
      <c r="E174" s="68"/>
      <c r="G174" s="334" t="s">
        <v>342</v>
      </c>
      <c r="H174" s="334"/>
      <c r="I174" s="334"/>
      <c r="J174" s="334"/>
      <c r="K174" s="385" t="s">
        <v>187</v>
      </c>
      <c r="L174" s="386"/>
      <c r="M174" s="386"/>
      <c r="N174" s="386"/>
      <c r="O174" s="386"/>
      <c r="P174" s="386"/>
      <c r="Q174" s="386"/>
      <c r="R174" s="386"/>
      <c r="S174" s="386"/>
      <c r="T174" s="386"/>
      <c r="U174" s="386"/>
      <c r="V174" s="386"/>
      <c r="W174" s="386"/>
      <c r="X174" s="386"/>
      <c r="Y174" s="386"/>
      <c r="Z174" s="380" t="s">
        <v>54</v>
      </c>
      <c r="AA174" s="380"/>
      <c r="AB174" s="365"/>
      <c r="AC174" s="365"/>
      <c r="AD174" s="365"/>
      <c r="AE174" s="365"/>
      <c r="AF174" s="357"/>
      <c r="AG174" s="358"/>
      <c r="AH174" s="358"/>
      <c r="AI174" s="358"/>
      <c r="AJ174" s="359"/>
      <c r="AK174" s="407">
        <f t="shared" si="13"/>
        <v>0</v>
      </c>
      <c r="AL174" s="407"/>
      <c r="AM174" s="407"/>
      <c r="AN174" s="407"/>
      <c r="AO174" s="407"/>
      <c r="AP174" s="407"/>
      <c r="AQ174" s="407"/>
      <c r="AR174" s="374">
        <f t="shared" si="14"/>
        <v>0</v>
      </c>
      <c r="AS174" s="374"/>
      <c r="AT174" s="373"/>
      <c r="AU174" s="373"/>
      <c r="AV174" s="373"/>
      <c r="AW174" s="373"/>
      <c r="AX174" s="373"/>
      <c r="AY174" s="373"/>
      <c r="AZ174" s="373"/>
      <c r="BA174" s="373"/>
      <c r="BB174" s="373"/>
      <c r="BC174" s="373"/>
      <c r="BD174" s="373"/>
      <c r="BE174" s="373"/>
      <c r="BF174" s="373"/>
      <c r="BG174" s="373"/>
      <c r="BH174" s="373"/>
      <c r="BI174" s="373"/>
      <c r="BJ174" s="373"/>
      <c r="BK174" s="373"/>
      <c r="BL174" s="373"/>
      <c r="BM174" s="373"/>
      <c r="BN174" s="373"/>
      <c r="BO174" s="373"/>
      <c r="BP174" s="373"/>
      <c r="BQ174" s="373"/>
      <c r="BR174" s="373"/>
    </row>
    <row r="175" spans="1:70" s="70" customFormat="1" ht="10.5" customHeight="1">
      <c r="A175" s="197"/>
      <c r="B175" s="364"/>
      <c r="C175" s="509"/>
      <c r="D175" s="283"/>
      <c r="E175" s="68"/>
      <c r="G175" s="334" t="s">
        <v>422</v>
      </c>
      <c r="H175" s="334"/>
      <c r="I175" s="334"/>
      <c r="J175" s="334"/>
      <c r="K175" s="385" t="s">
        <v>188</v>
      </c>
      <c r="L175" s="386"/>
      <c r="M175" s="386"/>
      <c r="N175" s="386"/>
      <c r="O175" s="386"/>
      <c r="P175" s="386"/>
      <c r="Q175" s="386"/>
      <c r="R175" s="386"/>
      <c r="S175" s="386"/>
      <c r="T175" s="386"/>
      <c r="U175" s="386"/>
      <c r="V175" s="386"/>
      <c r="W175" s="386"/>
      <c r="X175" s="386"/>
      <c r="Y175" s="386"/>
      <c r="Z175" s="380" t="s">
        <v>54</v>
      </c>
      <c r="AA175" s="380"/>
      <c r="AB175" s="365"/>
      <c r="AC175" s="365"/>
      <c r="AD175" s="365"/>
      <c r="AE175" s="365"/>
      <c r="AF175" s="357"/>
      <c r="AG175" s="358"/>
      <c r="AH175" s="358"/>
      <c r="AI175" s="358"/>
      <c r="AJ175" s="359"/>
      <c r="AK175" s="407">
        <f t="shared" si="13"/>
        <v>0</v>
      </c>
      <c r="AL175" s="407"/>
      <c r="AM175" s="407"/>
      <c r="AN175" s="407"/>
      <c r="AO175" s="407"/>
      <c r="AP175" s="407"/>
      <c r="AQ175" s="407"/>
      <c r="AR175" s="374">
        <f t="shared" si="14"/>
        <v>0</v>
      </c>
      <c r="AS175" s="374"/>
      <c r="AT175" s="373"/>
      <c r="AU175" s="373"/>
      <c r="AV175" s="373"/>
      <c r="AW175" s="373"/>
      <c r="AX175" s="373"/>
      <c r="AY175" s="373"/>
      <c r="AZ175" s="373"/>
      <c r="BA175" s="373"/>
      <c r="BB175" s="373"/>
      <c r="BC175" s="373"/>
      <c r="BD175" s="373"/>
      <c r="BE175" s="373"/>
      <c r="BF175" s="373"/>
      <c r="BG175" s="373"/>
      <c r="BH175" s="373"/>
      <c r="BI175" s="373"/>
      <c r="BJ175" s="373"/>
      <c r="BK175" s="373"/>
      <c r="BL175" s="373"/>
      <c r="BM175" s="373"/>
      <c r="BN175" s="373"/>
      <c r="BO175" s="373"/>
      <c r="BP175" s="373"/>
      <c r="BQ175" s="373"/>
      <c r="BR175" s="373"/>
    </row>
    <row r="176" spans="1:70" s="70" customFormat="1" ht="10.5" customHeight="1">
      <c r="A176" s="197"/>
      <c r="B176" s="364"/>
      <c r="C176" s="509"/>
      <c r="D176" s="283"/>
      <c r="E176" s="68"/>
      <c r="G176" s="334" t="s">
        <v>423</v>
      </c>
      <c r="H176" s="334"/>
      <c r="I176" s="334"/>
      <c r="J176" s="334"/>
      <c r="K176" s="385" t="s">
        <v>189</v>
      </c>
      <c r="L176" s="386"/>
      <c r="M176" s="386"/>
      <c r="N176" s="386"/>
      <c r="O176" s="386"/>
      <c r="P176" s="386"/>
      <c r="Q176" s="386"/>
      <c r="R176" s="386"/>
      <c r="S176" s="386"/>
      <c r="T176" s="386"/>
      <c r="U176" s="386"/>
      <c r="V176" s="386"/>
      <c r="W176" s="386"/>
      <c r="X176" s="386"/>
      <c r="Y176" s="386"/>
      <c r="Z176" s="380" t="s">
        <v>54</v>
      </c>
      <c r="AA176" s="380"/>
      <c r="AB176" s="365"/>
      <c r="AC176" s="365"/>
      <c r="AD176" s="365"/>
      <c r="AE176" s="365"/>
      <c r="AF176" s="357"/>
      <c r="AG176" s="358"/>
      <c r="AH176" s="358"/>
      <c r="AI176" s="358"/>
      <c r="AJ176" s="359"/>
      <c r="AK176" s="407">
        <f>AB176*AF176</f>
        <v>0</v>
      </c>
      <c r="AL176" s="407"/>
      <c r="AM176" s="407"/>
      <c r="AN176" s="407"/>
      <c r="AO176" s="407"/>
      <c r="AP176" s="407"/>
      <c r="AQ176" s="407"/>
      <c r="AR176" s="374">
        <f t="shared" si="14"/>
        <v>0</v>
      </c>
      <c r="AS176" s="374"/>
      <c r="AT176" s="373"/>
      <c r="AU176" s="373"/>
      <c r="AV176" s="373"/>
      <c r="AW176" s="373"/>
      <c r="AX176" s="373"/>
      <c r="AY176" s="373"/>
      <c r="AZ176" s="373"/>
      <c r="BA176" s="373"/>
      <c r="BB176" s="373"/>
      <c r="BC176" s="373"/>
      <c r="BD176" s="373"/>
      <c r="BE176" s="373"/>
      <c r="BF176" s="373"/>
      <c r="BG176" s="373"/>
      <c r="BH176" s="373"/>
      <c r="BI176" s="373"/>
      <c r="BJ176" s="373"/>
      <c r="BK176" s="373"/>
      <c r="BL176" s="373"/>
      <c r="BM176" s="373"/>
      <c r="BN176" s="373"/>
      <c r="BO176" s="373"/>
      <c r="BP176" s="373"/>
      <c r="BQ176" s="373"/>
      <c r="BR176" s="373"/>
    </row>
    <row r="177" spans="1:70" s="70" customFormat="1" ht="10.5" customHeight="1">
      <c r="A177" s="197"/>
      <c r="B177" s="364"/>
      <c r="C177" s="509"/>
      <c r="D177" s="283"/>
      <c r="E177" s="68"/>
      <c r="G177" s="334" t="s">
        <v>424</v>
      </c>
      <c r="H177" s="334"/>
      <c r="I177" s="334"/>
      <c r="J177" s="334"/>
      <c r="K177" s="385" t="s">
        <v>190</v>
      </c>
      <c r="L177" s="386"/>
      <c r="M177" s="386"/>
      <c r="N177" s="386"/>
      <c r="O177" s="386"/>
      <c r="P177" s="386"/>
      <c r="Q177" s="386"/>
      <c r="R177" s="386"/>
      <c r="S177" s="386"/>
      <c r="T177" s="386"/>
      <c r="U177" s="386"/>
      <c r="V177" s="386"/>
      <c r="W177" s="386"/>
      <c r="X177" s="386"/>
      <c r="Y177" s="386"/>
      <c r="Z177" s="380" t="s">
        <v>54</v>
      </c>
      <c r="AA177" s="380"/>
      <c r="AB177" s="365"/>
      <c r="AC177" s="365"/>
      <c r="AD177" s="365"/>
      <c r="AE177" s="365"/>
      <c r="AF177" s="357"/>
      <c r="AG177" s="358"/>
      <c r="AH177" s="358"/>
      <c r="AI177" s="358"/>
      <c r="AJ177" s="359"/>
      <c r="AK177" s="407">
        <f>AB177*AF177</f>
        <v>0</v>
      </c>
      <c r="AL177" s="407"/>
      <c r="AM177" s="407"/>
      <c r="AN177" s="407"/>
      <c r="AO177" s="407"/>
      <c r="AP177" s="407"/>
      <c r="AQ177" s="407"/>
      <c r="AR177" s="374">
        <f t="shared" si="14"/>
        <v>0</v>
      </c>
      <c r="AS177" s="374"/>
      <c r="AT177" s="373"/>
      <c r="AU177" s="373"/>
      <c r="AV177" s="373"/>
      <c r="AW177" s="373"/>
      <c r="AX177" s="373"/>
      <c r="AY177" s="373"/>
      <c r="AZ177" s="373"/>
      <c r="BA177" s="373"/>
      <c r="BB177" s="373"/>
      <c r="BC177" s="373"/>
      <c r="BD177" s="373"/>
      <c r="BE177" s="373"/>
      <c r="BF177" s="373"/>
      <c r="BG177" s="373"/>
      <c r="BH177" s="373"/>
      <c r="BI177" s="373"/>
      <c r="BJ177" s="373"/>
      <c r="BK177" s="373"/>
      <c r="BL177" s="373"/>
      <c r="BM177" s="373"/>
      <c r="BN177" s="373"/>
      <c r="BO177" s="373"/>
      <c r="BP177" s="373"/>
      <c r="BQ177" s="373"/>
      <c r="BR177" s="373"/>
    </row>
    <row r="178" spans="1:70" s="70" customFormat="1" ht="10.5" customHeight="1">
      <c r="A178" s="197"/>
      <c r="B178" s="111"/>
      <c r="C178" s="170"/>
      <c r="D178" s="48"/>
      <c r="E178" s="68"/>
      <c r="G178" s="334" t="s">
        <v>425</v>
      </c>
      <c r="H178" s="334"/>
      <c r="I178" s="334"/>
      <c r="J178" s="334"/>
      <c r="K178" s="506"/>
      <c r="L178" s="506"/>
      <c r="M178" s="506"/>
      <c r="N178" s="506"/>
      <c r="O178" s="506"/>
      <c r="P178" s="506"/>
      <c r="Q178" s="506"/>
      <c r="R178" s="506"/>
      <c r="S178" s="506"/>
      <c r="T178" s="506"/>
      <c r="U178" s="506"/>
      <c r="V178" s="506"/>
      <c r="W178" s="506"/>
      <c r="X178" s="506"/>
      <c r="Y178" s="506"/>
      <c r="Z178" s="393"/>
      <c r="AA178" s="393"/>
      <c r="AB178" s="365"/>
      <c r="AC178" s="365"/>
      <c r="AD178" s="365"/>
      <c r="AE178" s="365"/>
      <c r="AF178" s="357"/>
      <c r="AG178" s="358"/>
      <c r="AH178" s="358"/>
      <c r="AI178" s="358"/>
      <c r="AJ178" s="359"/>
      <c r="AK178" s="407">
        <f>AB178*AF178</f>
        <v>0</v>
      </c>
      <c r="AL178" s="407"/>
      <c r="AM178" s="407"/>
      <c r="AN178" s="407"/>
      <c r="AO178" s="407"/>
      <c r="AP178" s="407"/>
      <c r="AQ178" s="407"/>
      <c r="AR178" s="374">
        <f t="shared" si="14"/>
        <v>0</v>
      </c>
      <c r="AS178" s="374"/>
      <c r="AT178" s="373"/>
      <c r="AU178" s="373"/>
      <c r="AV178" s="373"/>
      <c r="AW178" s="373"/>
      <c r="AX178" s="373"/>
      <c r="AY178" s="373"/>
      <c r="AZ178" s="373"/>
      <c r="BA178" s="373"/>
      <c r="BB178" s="373"/>
      <c r="BC178" s="373"/>
      <c r="BD178" s="373"/>
      <c r="BE178" s="373"/>
      <c r="BF178" s="373"/>
      <c r="BG178" s="373"/>
      <c r="BH178" s="373"/>
      <c r="BI178" s="373"/>
      <c r="BJ178" s="373"/>
      <c r="BK178" s="373"/>
      <c r="BL178" s="373"/>
      <c r="BM178" s="373"/>
      <c r="BN178" s="373"/>
      <c r="BO178" s="373"/>
      <c r="BP178" s="373"/>
      <c r="BQ178" s="373"/>
      <c r="BR178" s="373"/>
    </row>
    <row r="179" spans="1:70" s="70" customFormat="1" ht="10.5" customHeight="1">
      <c r="A179" s="197"/>
      <c r="B179" s="111"/>
      <c r="C179" s="170"/>
      <c r="D179" s="48"/>
      <c r="E179" s="68"/>
      <c r="G179" s="334" t="s">
        <v>426</v>
      </c>
      <c r="H179" s="334"/>
      <c r="I179" s="334"/>
      <c r="J179" s="334"/>
      <c r="K179" s="506"/>
      <c r="L179" s="506"/>
      <c r="M179" s="506"/>
      <c r="N179" s="506"/>
      <c r="O179" s="506"/>
      <c r="P179" s="506"/>
      <c r="Q179" s="506"/>
      <c r="R179" s="506"/>
      <c r="S179" s="506"/>
      <c r="T179" s="506"/>
      <c r="U179" s="506"/>
      <c r="V179" s="506"/>
      <c r="W179" s="506"/>
      <c r="X179" s="506"/>
      <c r="Y179" s="506"/>
      <c r="Z179" s="393"/>
      <c r="AA179" s="393"/>
      <c r="AB179" s="365"/>
      <c r="AC179" s="365"/>
      <c r="AD179" s="365"/>
      <c r="AE179" s="365"/>
      <c r="AF179" s="365"/>
      <c r="AG179" s="365"/>
      <c r="AH179" s="365"/>
      <c r="AI179" s="365"/>
      <c r="AJ179" s="365"/>
      <c r="AK179" s="407">
        <f>AB179*AF179</f>
        <v>0</v>
      </c>
      <c r="AL179" s="407"/>
      <c r="AM179" s="407"/>
      <c r="AN179" s="407"/>
      <c r="AO179" s="407"/>
      <c r="AP179" s="407"/>
      <c r="AQ179" s="407"/>
      <c r="AR179" s="374">
        <f t="shared" si="14"/>
        <v>0</v>
      </c>
      <c r="AS179" s="374"/>
      <c r="AT179" s="373"/>
      <c r="AU179" s="373"/>
      <c r="AV179" s="373"/>
      <c r="AW179" s="373"/>
      <c r="AX179" s="373"/>
      <c r="AY179" s="373"/>
      <c r="AZ179" s="373"/>
      <c r="BA179" s="373"/>
      <c r="BB179" s="373"/>
      <c r="BC179" s="373"/>
      <c r="BD179" s="373"/>
      <c r="BE179" s="373"/>
      <c r="BF179" s="373"/>
      <c r="BG179" s="373"/>
      <c r="BH179" s="373"/>
      <c r="BI179" s="373"/>
      <c r="BJ179" s="373"/>
      <c r="BK179" s="373"/>
      <c r="BL179" s="373"/>
      <c r="BM179" s="373"/>
      <c r="BN179" s="373"/>
      <c r="BO179" s="373"/>
      <c r="BP179" s="373"/>
      <c r="BQ179" s="373"/>
      <c r="BR179" s="373"/>
    </row>
    <row r="180" spans="1:70" s="70" customFormat="1" ht="10.5" customHeight="1">
      <c r="A180" s="197"/>
      <c r="B180" s="111"/>
      <c r="C180" s="170"/>
      <c r="D180" s="48"/>
      <c r="E180" s="68"/>
      <c r="G180" s="334" t="s">
        <v>427</v>
      </c>
      <c r="H180" s="334"/>
      <c r="I180" s="334"/>
      <c r="J180" s="334"/>
      <c r="K180" s="506"/>
      <c r="L180" s="506"/>
      <c r="M180" s="506"/>
      <c r="N180" s="506"/>
      <c r="O180" s="506"/>
      <c r="P180" s="506"/>
      <c r="Q180" s="506"/>
      <c r="R180" s="506"/>
      <c r="S180" s="506"/>
      <c r="T180" s="506"/>
      <c r="U180" s="506"/>
      <c r="V180" s="506"/>
      <c r="W180" s="506"/>
      <c r="X180" s="506"/>
      <c r="Y180" s="506"/>
      <c r="Z180" s="393"/>
      <c r="AA180" s="393"/>
      <c r="AB180" s="365"/>
      <c r="AC180" s="365"/>
      <c r="AD180" s="365"/>
      <c r="AE180" s="365"/>
      <c r="AF180" s="365"/>
      <c r="AG180" s="365"/>
      <c r="AH180" s="365"/>
      <c r="AI180" s="365"/>
      <c r="AJ180" s="365"/>
      <c r="AK180" s="407">
        <f>AB180*AF180</f>
        <v>0</v>
      </c>
      <c r="AL180" s="407"/>
      <c r="AM180" s="407"/>
      <c r="AN180" s="407"/>
      <c r="AO180" s="407"/>
      <c r="AP180" s="407"/>
      <c r="AQ180" s="407"/>
      <c r="AR180" s="374">
        <f t="shared" si="14"/>
        <v>0</v>
      </c>
      <c r="AS180" s="374"/>
      <c r="AT180" s="373"/>
      <c r="AU180" s="373"/>
      <c r="AV180" s="373"/>
      <c r="AW180" s="373"/>
      <c r="AX180" s="373"/>
      <c r="AY180" s="373"/>
      <c r="AZ180" s="373"/>
      <c r="BA180" s="373"/>
      <c r="BB180" s="373"/>
      <c r="BC180" s="373"/>
      <c r="BD180" s="373"/>
      <c r="BE180" s="373"/>
      <c r="BF180" s="373"/>
      <c r="BG180" s="373"/>
      <c r="BH180" s="373"/>
      <c r="BI180" s="373"/>
      <c r="BJ180" s="373"/>
      <c r="BK180" s="373"/>
      <c r="BL180" s="373"/>
      <c r="BM180" s="373"/>
      <c r="BN180" s="373"/>
      <c r="BO180" s="373"/>
      <c r="BP180" s="373"/>
      <c r="BQ180" s="373"/>
      <c r="BR180" s="373"/>
    </row>
    <row r="181" spans="1:70" s="70" customFormat="1" ht="21.75" customHeight="1">
      <c r="A181" s="196"/>
      <c r="B181" s="198"/>
      <c r="C181" s="115">
        <f>C169+1</f>
        <v>12</v>
      </c>
      <c r="D181" s="48" t="s">
        <v>602</v>
      </c>
      <c r="E181" s="68" t="s">
        <v>303</v>
      </c>
      <c r="F181" s="69"/>
      <c r="G181" s="372" t="s">
        <v>428</v>
      </c>
      <c r="H181" s="372"/>
      <c r="I181" s="372"/>
      <c r="J181" s="372"/>
      <c r="K181" s="391" t="s">
        <v>191</v>
      </c>
      <c r="L181" s="392"/>
      <c r="M181" s="392"/>
      <c r="N181" s="392"/>
      <c r="O181" s="392"/>
      <c r="P181" s="392"/>
      <c r="Q181" s="392"/>
      <c r="R181" s="392"/>
      <c r="S181" s="392"/>
      <c r="T181" s="392"/>
      <c r="U181" s="392"/>
      <c r="V181" s="392"/>
      <c r="W181" s="392"/>
      <c r="X181" s="392"/>
      <c r="Y181" s="392"/>
      <c r="Z181" s="392"/>
      <c r="AA181" s="392"/>
      <c r="AB181" s="392"/>
      <c r="AC181" s="392"/>
      <c r="AD181" s="392"/>
      <c r="AE181" s="392"/>
      <c r="AF181" s="392"/>
      <c r="AG181" s="392"/>
      <c r="AH181" s="392"/>
      <c r="AI181" s="392"/>
      <c r="AJ181" s="392"/>
      <c r="AK181" s="416">
        <f>MAX(0.000000001,SUM(AK182:AQ187))</f>
        <v>1E-09</v>
      </c>
      <c r="AL181" s="416"/>
      <c r="AM181" s="416"/>
      <c r="AN181" s="416"/>
      <c r="AO181" s="416"/>
      <c r="AP181" s="416"/>
      <c r="AQ181" s="416"/>
      <c r="AR181" s="416">
        <f>ROUND(AK181/$AK$269,6)*100</f>
        <v>9.999999999999999E-05</v>
      </c>
      <c r="AS181" s="416"/>
      <c r="AT181" s="412" t="s">
        <v>192</v>
      </c>
      <c r="AU181" s="412"/>
      <c r="AV181" s="412"/>
      <c r="AW181" s="412"/>
      <c r="AX181" s="412"/>
      <c r="AY181" s="412"/>
      <c r="AZ181" s="412"/>
      <c r="BA181" s="412"/>
      <c r="BB181" s="412"/>
      <c r="BC181" s="412"/>
      <c r="BD181" s="412"/>
      <c r="BE181" s="412"/>
      <c r="BF181" s="412"/>
      <c r="BG181" s="412"/>
      <c r="BH181" s="412"/>
      <c r="BI181" s="412"/>
      <c r="BJ181" s="412"/>
      <c r="BK181" s="412"/>
      <c r="BL181" s="412"/>
      <c r="BM181" s="412"/>
      <c r="BN181" s="412"/>
      <c r="BO181" s="412"/>
      <c r="BP181" s="412"/>
      <c r="BQ181" s="412"/>
      <c r="BR181" s="412"/>
    </row>
    <row r="182" spans="1:70" s="70" customFormat="1" ht="10.5" customHeight="1">
      <c r="A182" s="197"/>
      <c r="B182" s="364"/>
      <c r="C182" s="370"/>
      <c r="D182" s="283"/>
      <c r="E182" s="68"/>
      <c r="G182" s="334" t="s">
        <v>429</v>
      </c>
      <c r="H182" s="334"/>
      <c r="I182" s="334"/>
      <c r="J182" s="334"/>
      <c r="K182" s="385" t="s">
        <v>187</v>
      </c>
      <c r="L182" s="386"/>
      <c r="M182" s="386"/>
      <c r="N182" s="386"/>
      <c r="O182" s="386"/>
      <c r="P182" s="386"/>
      <c r="Q182" s="386"/>
      <c r="R182" s="386"/>
      <c r="S182" s="386"/>
      <c r="T182" s="386"/>
      <c r="U182" s="386"/>
      <c r="V182" s="386"/>
      <c r="W182" s="386"/>
      <c r="X182" s="386"/>
      <c r="Y182" s="386"/>
      <c r="Z182" s="380" t="s">
        <v>54</v>
      </c>
      <c r="AA182" s="380"/>
      <c r="AB182" s="365"/>
      <c r="AC182" s="365"/>
      <c r="AD182" s="365"/>
      <c r="AE182" s="365"/>
      <c r="AF182" s="357"/>
      <c r="AG182" s="358"/>
      <c r="AH182" s="358"/>
      <c r="AI182" s="358"/>
      <c r="AJ182" s="359"/>
      <c r="AK182" s="407">
        <f aca="true" t="shared" si="15" ref="AK182:AK187">AB182*AF182</f>
        <v>0</v>
      </c>
      <c r="AL182" s="407"/>
      <c r="AM182" s="407"/>
      <c r="AN182" s="407"/>
      <c r="AO182" s="407"/>
      <c r="AP182" s="407"/>
      <c r="AQ182" s="407"/>
      <c r="AR182" s="374">
        <f aca="true" t="shared" si="16" ref="AR182:AR187">ROUND(AK182/$AK$181,6)*100</f>
        <v>0</v>
      </c>
      <c r="AS182" s="374"/>
      <c r="AT182" s="373"/>
      <c r="AU182" s="373"/>
      <c r="AV182" s="373"/>
      <c r="AW182" s="373"/>
      <c r="AX182" s="373"/>
      <c r="AY182" s="373"/>
      <c r="AZ182" s="373"/>
      <c r="BA182" s="373"/>
      <c r="BB182" s="373"/>
      <c r="BC182" s="373"/>
      <c r="BD182" s="373"/>
      <c r="BE182" s="373"/>
      <c r="BF182" s="373"/>
      <c r="BG182" s="373"/>
      <c r="BH182" s="373"/>
      <c r="BI182" s="373"/>
      <c r="BJ182" s="373"/>
      <c r="BK182" s="373"/>
      <c r="BL182" s="373"/>
      <c r="BM182" s="373"/>
      <c r="BN182" s="373"/>
      <c r="BO182" s="373"/>
      <c r="BP182" s="373"/>
      <c r="BQ182" s="373"/>
      <c r="BR182" s="373"/>
    </row>
    <row r="183" spans="1:70" s="70" customFormat="1" ht="10.5" customHeight="1">
      <c r="A183" s="197"/>
      <c r="B183" s="364"/>
      <c r="C183" s="509"/>
      <c r="D183" s="283"/>
      <c r="E183" s="68"/>
      <c r="G183" s="334" t="s">
        <v>430</v>
      </c>
      <c r="H183" s="334"/>
      <c r="I183" s="334"/>
      <c r="J183" s="334"/>
      <c r="K183" s="385" t="s">
        <v>193</v>
      </c>
      <c r="L183" s="386"/>
      <c r="M183" s="386"/>
      <c r="N183" s="386"/>
      <c r="O183" s="386"/>
      <c r="P183" s="386"/>
      <c r="Q183" s="386"/>
      <c r="R183" s="386"/>
      <c r="S183" s="386"/>
      <c r="T183" s="386"/>
      <c r="U183" s="386"/>
      <c r="V183" s="386"/>
      <c r="W183" s="386"/>
      <c r="X183" s="386"/>
      <c r="Y183" s="386"/>
      <c r="Z183" s="380" t="s">
        <v>54</v>
      </c>
      <c r="AA183" s="380"/>
      <c r="AB183" s="365"/>
      <c r="AC183" s="365"/>
      <c r="AD183" s="365"/>
      <c r="AE183" s="365"/>
      <c r="AF183" s="357"/>
      <c r="AG183" s="358"/>
      <c r="AH183" s="358"/>
      <c r="AI183" s="358"/>
      <c r="AJ183" s="359"/>
      <c r="AK183" s="407">
        <f t="shared" si="15"/>
        <v>0</v>
      </c>
      <c r="AL183" s="407"/>
      <c r="AM183" s="407"/>
      <c r="AN183" s="407"/>
      <c r="AO183" s="407"/>
      <c r="AP183" s="407"/>
      <c r="AQ183" s="407"/>
      <c r="AR183" s="374">
        <f t="shared" si="16"/>
        <v>0</v>
      </c>
      <c r="AS183" s="374"/>
      <c r="AT183" s="373"/>
      <c r="AU183" s="373"/>
      <c r="AV183" s="373"/>
      <c r="AW183" s="373"/>
      <c r="AX183" s="373"/>
      <c r="AY183" s="373"/>
      <c r="AZ183" s="373"/>
      <c r="BA183" s="373"/>
      <c r="BB183" s="373"/>
      <c r="BC183" s="373"/>
      <c r="BD183" s="373"/>
      <c r="BE183" s="373"/>
      <c r="BF183" s="373"/>
      <c r="BG183" s="373"/>
      <c r="BH183" s="373"/>
      <c r="BI183" s="373"/>
      <c r="BJ183" s="373"/>
      <c r="BK183" s="373"/>
      <c r="BL183" s="373"/>
      <c r="BM183" s="373"/>
      <c r="BN183" s="373"/>
      <c r="BO183" s="373"/>
      <c r="BP183" s="373"/>
      <c r="BQ183" s="373"/>
      <c r="BR183" s="373"/>
    </row>
    <row r="184" spans="1:70" s="70" customFormat="1" ht="10.5" customHeight="1">
      <c r="A184" s="197"/>
      <c r="B184" s="364"/>
      <c r="C184" s="509"/>
      <c r="D184" s="283"/>
      <c r="E184" s="68"/>
      <c r="G184" s="334" t="s">
        <v>431</v>
      </c>
      <c r="H184" s="334"/>
      <c r="I184" s="334"/>
      <c r="J184" s="334"/>
      <c r="K184" s="385" t="s">
        <v>194</v>
      </c>
      <c r="L184" s="386"/>
      <c r="M184" s="386"/>
      <c r="N184" s="386"/>
      <c r="O184" s="386"/>
      <c r="P184" s="386"/>
      <c r="Q184" s="386"/>
      <c r="R184" s="386"/>
      <c r="S184" s="386"/>
      <c r="T184" s="386"/>
      <c r="U184" s="386"/>
      <c r="V184" s="386"/>
      <c r="W184" s="386"/>
      <c r="X184" s="386"/>
      <c r="Y184" s="386"/>
      <c r="Z184" s="380" t="s">
        <v>54</v>
      </c>
      <c r="AA184" s="380"/>
      <c r="AB184" s="365"/>
      <c r="AC184" s="365"/>
      <c r="AD184" s="365"/>
      <c r="AE184" s="365"/>
      <c r="AF184" s="357"/>
      <c r="AG184" s="358"/>
      <c r="AH184" s="358"/>
      <c r="AI184" s="358"/>
      <c r="AJ184" s="359"/>
      <c r="AK184" s="407">
        <f t="shared" si="15"/>
        <v>0</v>
      </c>
      <c r="AL184" s="407"/>
      <c r="AM184" s="407"/>
      <c r="AN184" s="407"/>
      <c r="AO184" s="407"/>
      <c r="AP184" s="407"/>
      <c r="AQ184" s="407"/>
      <c r="AR184" s="374">
        <f t="shared" si="16"/>
        <v>0</v>
      </c>
      <c r="AS184" s="374"/>
      <c r="AT184" s="373"/>
      <c r="AU184" s="373"/>
      <c r="AV184" s="373"/>
      <c r="AW184" s="373"/>
      <c r="AX184" s="373"/>
      <c r="AY184" s="373"/>
      <c r="AZ184" s="373"/>
      <c r="BA184" s="373"/>
      <c r="BB184" s="373"/>
      <c r="BC184" s="373"/>
      <c r="BD184" s="373"/>
      <c r="BE184" s="373"/>
      <c r="BF184" s="373"/>
      <c r="BG184" s="373"/>
      <c r="BH184" s="373"/>
      <c r="BI184" s="373"/>
      <c r="BJ184" s="373"/>
      <c r="BK184" s="373"/>
      <c r="BL184" s="373"/>
      <c r="BM184" s="373"/>
      <c r="BN184" s="373"/>
      <c r="BO184" s="373"/>
      <c r="BP184" s="373"/>
      <c r="BQ184" s="373"/>
      <c r="BR184" s="373"/>
    </row>
    <row r="185" spans="1:70" s="70" customFormat="1" ht="10.5" customHeight="1">
      <c r="A185" s="197"/>
      <c r="B185" s="111"/>
      <c r="C185" s="170"/>
      <c r="D185" s="48"/>
      <c r="E185" s="68"/>
      <c r="G185" s="334" t="s">
        <v>432</v>
      </c>
      <c r="H185" s="334"/>
      <c r="I185" s="334"/>
      <c r="J185" s="334"/>
      <c r="K185" s="506"/>
      <c r="L185" s="506"/>
      <c r="M185" s="506"/>
      <c r="N185" s="506"/>
      <c r="O185" s="506"/>
      <c r="P185" s="506"/>
      <c r="Q185" s="506"/>
      <c r="R185" s="506"/>
      <c r="S185" s="506"/>
      <c r="T185" s="506"/>
      <c r="U185" s="506"/>
      <c r="V185" s="506"/>
      <c r="W185" s="506"/>
      <c r="X185" s="506"/>
      <c r="Y185" s="506"/>
      <c r="Z185" s="393"/>
      <c r="AA185" s="393"/>
      <c r="AB185" s="365"/>
      <c r="AC185" s="365"/>
      <c r="AD185" s="365"/>
      <c r="AE185" s="365"/>
      <c r="AF185" s="365"/>
      <c r="AG185" s="365"/>
      <c r="AH185" s="365"/>
      <c r="AI185" s="365"/>
      <c r="AJ185" s="365"/>
      <c r="AK185" s="407">
        <f t="shared" si="15"/>
        <v>0</v>
      </c>
      <c r="AL185" s="407"/>
      <c r="AM185" s="407"/>
      <c r="AN185" s="407"/>
      <c r="AO185" s="407"/>
      <c r="AP185" s="407"/>
      <c r="AQ185" s="407"/>
      <c r="AR185" s="374">
        <f t="shared" si="16"/>
        <v>0</v>
      </c>
      <c r="AS185" s="374"/>
      <c r="AT185" s="373"/>
      <c r="AU185" s="373"/>
      <c r="AV185" s="373"/>
      <c r="AW185" s="373"/>
      <c r="AX185" s="373"/>
      <c r="AY185" s="373"/>
      <c r="AZ185" s="373"/>
      <c r="BA185" s="373"/>
      <c r="BB185" s="373"/>
      <c r="BC185" s="373"/>
      <c r="BD185" s="373"/>
      <c r="BE185" s="373"/>
      <c r="BF185" s="373"/>
      <c r="BG185" s="373"/>
      <c r="BH185" s="373"/>
      <c r="BI185" s="373"/>
      <c r="BJ185" s="373"/>
      <c r="BK185" s="373"/>
      <c r="BL185" s="373"/>
      <c r="BM185" s="373"/>
      <c r="BN185" s="373"/>
      <c r="BO185" s="373"/>
      <c r="BP185" s="373"/>
      <c r="BQ185" s="373"/>
      <c r="BR185" s="373"/>
    </row>
    <row r="186" spans="1:70" s="70" customFormat="1" ht="10.5" customHeight="1">
      <c r="A186" s="197"/>
      <c r="B186" s="111"/>
      <c r="C186" s="170"/>
      <c r="D186" s="48"/>
      <c r="E186" s="68"/>
      <c r="G186" s="334" t="s">
        <v>433</v>
      </c>
      <c r="H186" s="334"/>
      <c r="I186" s="334"/>
      <c r="J186" s="334"/>
      <c r="K186" s="506"/>
      <c r="L186" s="506"/>
      <c r="M186" s="506"/>
      <c r="N186" s="506"/>
      <c r="O186" s="506"/>
      <c r="P186" s="506"/>
      <c r="Q186" s="506"/>
      <c r="R186" s="506"/>
      <c r="S186" s="506"/>
      <c r="T186" s="506"/>
      <c r="U186" s="506"/>
      <c r="V186" s="506"/>
      <c r="W186" s="506"/>
      <c r="X186" s="506"/>
      <c r="Y186" s="506"/>
      <c r="Z186" s="393"/>
      <c r="AA186" s="393"/>
      <c r="AB186" s="365"/>
      <c r="AC186" s="365"/>
      <c r="AD186" s="365"/>
      <c r="AE186" s="365"/>
      <c r="AF186" s="381"/>
      <c r="AG186" s="381"/>
      <c r="AH186" s="381"/>
      <c r="AI186" s="381"/>
      <c r="AJ186" s="381"/>
      <c r="AK186" s="407">
        <f t="shared" si="15"/>
        <v>0</v>
      </c>
      <c r="AL186" s="407"/>
      <c r="AM186" s="407"/>
      <c r="AN186" s="407"/>
      <c r="AO186" s="407"/>
      <c r="AP186" s="407"/>
      <c r="AQ186" s="407"/>
      <c r="AR186" s="374">
        <f t="shared" si="16"/>
        <v>0</v>
      </c>
      <c r="AS186" s="374"/>
      <c r="AT186" s="373"/>
      <c r="AU186" s="373"/>
      <c r="AV186" s="373"/>
      <c r="AW186" s="373"/>
      <c r="AX186" s="373"/>
      <c r="AY186" s="373"/>
      <c r="AZ186" s="373"/>
      <c r="BA186" s="373"/>
      <c r="BB186" s="373"/>
      <c r="BC186" s="373"/>
      <c r="BD186" s="373"/>
      <c r="BE186" s="373"/>
      <c r="BF186" s="373"/>
      <c r="BG186" s="373"/>
      <c r="BH186" s="373"/>
      <c r="BI186" s="373"/>
      <c r="BJ186" s="373"/>
      <c r="BK186" s="373"/>
      <c r="BL186" s="373"/>
      <c r="BM186" s="373"/>
      <c r="BN186" s="373"/>
      <c r="BO186" s="373"/>
      <c r="BP186" s="373"/>
      <c r="BQ186" s="373"/>
      <c r="BR186" s="373"/>
    </row>
    <row r="187" spans="1:70" s="70" customFormat="1" ht="10.5" customHeight="1">
      <c r="A187" s="197"/>
      <c r="B187" s="111"/>
      <c r="C187" s="170"/>
      <c r="D187" s="48"/>
      <c r="E187" s="68"/>
      <c r="G187" s="334" t="s">
        <v>434</v>
      </c>
      <c r="H187" s="334"/>
      <c r="I187" s="334"/>
      <c r="J187" s="334"/>
      <c r="K187" s="506"/>
      <c r="L187" s="506"/>
      <c r="M187" s="506"/>
      <c r="N187" s="506"/>
      <c r="O187" s="506"/>
      <c r="P187" s="506"/>
      <c r="Q187" s="506"/>
      <c r="R187" s="506"/>
      <c r="S187" s="506"/>
      <c r="T187" s="506"/>
      <c r="U187" s="506"/>
      <c r="V187" s="506"/>
      <c r="W187" s="506"/>
      <c r="X187" s="506"/>
      <c r="Y187" s="506"/>
      <c r="Z187" s="393"/>
      <c r="AA187" s="393"/>
      <c r="AB187" s="365"/>
      <c r="AC187" s="365"/>
      <c r="AD187" s="365"/>
      <c r="AE187" s="365"/>
      <c r="AF187" s="381"/>
      <c r="AG187" s="381"/>
      <c r="AH187" s="381"/>
      <c r="AI187" s="381"/>
      <c r="AJ187" s="381"/>
      <c r="AK187" s="407">
        <f t="shared" si="15"/>
        <v>0</v>
      </c>
      <c r="AL187" s="407"/>
      <c r="AM187" s="407"/>
      <c r="AN187" s="407"/>
      <c r="AO187" s="407"/>
      <c r="AP187" s="407"/>
      <c r="AQ187" s="407"/>
      <c r="AR187" s="374">
        <f t="shared" si="16"/>
        <v>0</v>
      </c>
      <c r="AS187" s="374"/>
      <c r="AT187" s="373"/>
      <c r="AU187" s="373"/>
      <c r="AV187" s="373"/>
      <c r="AW187" s="373"/>
      <c r="AX187" s="373"/>
      <c r="AY187" s="373"/>
      <c r="AZ187" s="373"/>
      <c r="BA187" s="373"/>
      <c r="BB187" s="373"/>
      <c r="BC187" s="373"/>
      <c r="BD187" s="373"/>
      <c r="BE187" s="373"/>
      <c r="BF187" s="373"/>
      <c r="BG187" s="373"/>
      <c r="BH187" s="373"/>
      <c r="BI187" s="373"/>
      <c r="BJ187" s="373"/>
      <c r="BK187" s="373"/>
      <c r="BL187" s="373"/>
      <c r="BM187" s="373"/>
      <c r="BN187" s="373"/>
      <c r="BO187" s="373"/>
      <c r="BP187" s="373"/>
      <c r="BQ187" s="373"/>
      <c r="BR187" s="373"/>
    </row>
    <row r="188" spans="1:70" s="70" customFormat="1" ht="10.5" customHeight="1">
      <c r="A188" s="196"/>
      <c r="B188" s="198"/>
      <c r="C188" s="115">
        <f>C181+1</f>
        <v>13</v>
      </c>
      <c r="D188" s="48" t="s">
        <v>602</v>
      </c>
      <c r="E188" s="68" t="s">
        <v>303</v>
      </c>
      <c r="G188" s="372" t="s">
        <v>435</v>
      </c>
      <c r="H188" s="372"/>
      <c r="I188" s="372"/>
      <c r="J188" s="372"/>
      <c r="K188" s="405" t="s">
        <v>195</v>
      </c>
      <c r="L188" s="406"/>
      <c r="M188" s="406"/>
      <c r="N188" s="406"/>
      <c r="O188" s="406"/>
      <c r="P188" s="406"/>
      <c r="Q188" s="406"/>
      <c r="R188" s="406"/>
      <c r="S188" s="406"/>
      <c r="T188" s="406"/>
      <c r="U188" s="406"/>
      <c r="V188" s="406"/>
      <c r="W188" s="406"/>
      <c r="X188" s="406"/>
      <c r="Y188" s="406"/>
      <c r="Z188" s="406"/>
      <c r="AA188" s="406"/>
      <c r="AB188" s="406"/>
      <c r="AC188" s="406"/>
      <c r="AD188" s="406"/>
      <c r="AE188" s="406"/>
      <c r="AF188" s="406"/>
      <c r="AG188" s="406"/>
      <c r="AH188" s="406"/>
      <c r="AI188" s="406"/>
      <c r="AJ188" s="406"/>
      <c r="AK188" s="416">
        <f>MAX(0.000000001,SUM(AK189:AQ198))</f>
        <v>1E-09</v>
      </c>
      <c r="AL188" s="416"/>
      <c r="AM188" s="416"/>
      <c r="AN188" s="416"/>
      <c r="AO188" s="416"/>
      <c r="AP188" s="416"/>
      <c r="AQ188" s="416"/>
      <c r="AR188" s="416">
        <f>ROUND(AK188/$AK$269,6)*100</f>
        <v>9.999999999999999E-05</v>
      </c>
      <c r="AS188" s="416"/>
      <c r="AT188" s="412" t="s">
        <v>196</v>
      </c>
      <c r="AU188" s="412"/>
      <c r="AV188" s="412"/>
      <c r="AW188" s="412"/>
      <c r="AX188" s="412"/>
      <c r="AY188" s="412"/>
      <c r="AZ188" s="412"/>
      <c r="BA188" s="412"/>
      <c r="BB188" s="412"/>
      <c r="BC188" s="412"/>
      <c r="BD188" s="412"/>
      <c r="BE188" s="412"/>
      <c r="BF188" s="412"/>
      <c r="BG188" s="412"/>
      <c r="BH188" s="412"/>
      <c r="BI188" s="412"/>
      <c r="BJ188" s="412"/>
      <c r="BK188" s="412"/>
      <c r="BL188" s="412"/>
      <c r="BM188" s="412"/>
      <c r="BN188" s="412"/>
      <c r="BO188" s="412"/>
      <c r="BP188" s="412"/>
      <c r="BQ188" s="412"/>
      <c r="BR188" s="412"/>
    </row>
    <row r="189" spans="1:70" s="70" customFormat="1" ht="10.5" customHeight="1">
      <c r="A189" s="197"/>
      <c r="B189" s="371"/>
      <c r="C189" s="370"/>
      <c r="D189" s="283"/>
      <c r="E189" s="68"/>
      <c r="G189" s="334" t="s">
        <v>436</v>
      </c>
      <c r="H189" s="334"/>
      <c r="I189" s="334"/>
      <c r="J189" s="334"/>
      <c r="K189" s="385" t="s">
        <v>183</v>
      </c>
      <c r="L189" s="386"/>
      <c r="M189" s="386"/>
      <c r="N189" s="386"/>
      <c r="O189" s="386"/>
      <c r="P189" s="386"/>
      <c r="Q189" s="386"/>
      <c r="R189" s="386"/>
      <c r="S189" s="386"/>
      <c r="T189" s="386"/>
      <c r="U189" s="386"/>
      <c r="V189" s="386"/>
      <c r="W189" s="386"/>
      <c r="X189" s="386"/>
      <c r="Y189" s="386"/>
      <c r="Z189" s="380" t="s">
        <v>54</v>
      </c>
      <c r="AA189" s="380"/>
      <c r="AB189" s="365"/>
      <c r="AC189" s="365"/>
      <c r="AD189" s="365"/>
      <c r="AE189" s="365"/>
      <c r="AF189" s="357"/>
      <c r="AG189" s="358"/>
      <c r="AH189" s="358"/>
      <c r="AI189" s="358"/>
      <c r="AJ189" s="359"/>
      <c r="AK189" s="407">
        <f aca="true" t="shared" si="17" ref="AK189:AK194">AB189*AF189</f>
        <v>0</v>
      </c>
      <c r="AL189" s="407"/>
      <c r="AM189" s="407"/>
      <c r="AN189" s="407"/>
      <c r="AO189" s="407"/>
      <c r="AP189" s="407"/>
      <c r="AQ189" s="407"/>
      <c r="AR189" s="374">
        <f aca="true" t="shared" si="18" ref="AR189:AR198">ROUND(AK189/$AK$188,6)*100</f>
        <v>0</v>
      </c>
      <c r="AS189" s="374"/>
      <c r="AT189" s="373"/>
      <c r="AU189" s="373"/>
      <c r="AV189" s="373"/>
      <c r="AW189" s="373"/>
      <c r="AX189" s="373"/>
      <c r="AY189" s="373"/>
      <c r="AZ189" s="373"/>
      <c r="BA189" s="373"/>
      <c r="BB189" s="373"/>
      <c r="BC189" s="373"/>
      <c r="BD189" s="373"/>
      <c r="BE189" s="373"/>
      <c r="BF189" s="373"/>
      <c r="BG189" s="373"/>
      <c r="BH189" s="373"/>
      <c r="BI189" s="373"/>
      <c r="BJ189" s="373"/>
      <c r="BK189" s="373"/>
      <c r="BL189" s="373"/>
      <c r="BM189" s="373"/>
      <c r="BN189" s="373"/>
      <c r="BO189" s="373"/>
      <c r="BP189" s="373"/>
      <c r="BQ189" s="373"/>
      <c r="BR189" s="373"/>
    </row>
    <row r="190" spans="1:70" s="70" customFormat="1" ht="10.5" customHeight="1">
      <c r="A190" s="197"/>
      <c r="B190" s="371"/>
      <c r="C190" s="286"/>
      <c r="D190" s="283"/>
      <c r="E190" s="68"/>
      <c r="G190" s="334" t="s">
        <v>437</v>
      </c>
      <c r="H190" s="334"/>
      <c r="I190" s="334"/>
      <c r="J190" s="334"/>
      <c r="K190" s="385" t="s">
        <v>184</v>
      </c>
      <c r="L190" s="386"/>
      <c r="M190" s="386"/>
      <c r="N190" s="386"/>
      <c r="O190" s="386"/>
      <c r="P190" s="386"/>
      <c r="Q190" s="386"/>
      <c r="R190" s="386"/>
      <c r="S190" s="386"/>
      <c r="T190" s="386"/>
      <c r="U190" s="386"/>
      <c r="V190" s="386"/>
      <c r="W190" s="386"/>
      <c r="X190" s="386"/>
      <c r="Y190" s="386"/>
      <c r="Z190" s="380" t="s">
        <v>54</v>
      </c>
      <c r="AA190" s="380"/>
      <c r="AB190" s="365"/>
      <c r="AC190" s="365"/>
      <c r="AD190" s="365"/>
      <c r="AE190" s="365"/>
      <c r="AF190" s="357"/>
      <c r="AG190" s="358"/>
      <c r="AH190" s="358"/>
      <c r="AI190" s="358"/>
      <c r="AJ190" s="359"/>
      <c r="AK190" s="407">
        <f t="shared" si="17"/>
        <v>0</v>
      </c>
      <c r="AL190" s="407"/>
      <c r="AM190" s="407"/>
      <c r="AN190" s="407"/>
      <c r="AO190" s="407"/>
      <c r="AP190" s="407"/>
      <c r="AQ190" s="407"/>
      <c r="AR190" s="374">
        <f t="shared" si="18"/>
        <v>0</v>
      </c>
      <c r="AS190" s="374"/>
      <c r="AT190" s="373"/>
      <c r="AU190" s="373"/>
      <c r="AV190" s="373"/>
      <c r="AW190" s="373"/>
      <c r="AX190" s="373"/>
      <c r="AY190" s="373"/>
      <c r="AZ190" s="373"/>
      <c r="BA190" s="373"/>
      <c r="BB190" s="373"/>
      <c r="BC190" s="373"/>
      <c r="BD190" s="373"/>
      <c r="BE190" s="373"/>
      <c r="BF190" s="373"/>
      <c r="BG190" s="373"/>
      <c r="BH190" s="373"/>
      <c r="BI190" s="373"/>
      <c r="BJ190" s="373"/>
      <c r="BK190" s="373"/>
      <c r="BL190" s="373"/>
      <c r="BM190" s="373"/>
      <c r="BN190" s="373"/>
      <c r="BO190" s="373"/>
      <c r="BP190" s="373"/>
      <c r="BQ190" s="373"/>
      <c r="BR190" s="373"/>
    </row>
    <row r="191" spans="1:70" s="70" customFormat="1" ht="10.5" customHeight="1">
      <c r="A191" s="197"/>
      <c r="B191" s="371"/>
      <c r="C191" s="286"/>
      <c r="D191" s="283"/>
      <c r="E191" s="68"/>
      <c r="G191" s="334" t="s">
        <v>438</v>
      </c>
      <c r="H191" s="334"/>
      <c r="I191" s="334"/>
      <c r="J191" s="334"/>
      <c r="K191" s="385" t="s">
        <v>185</v>
      </c>
      <c r="L191" s="386"/>
      <c r="M191" s="386"/>
      <c r="N191" s="386"/>
      <c r="O191" s="386"/>
      <c r="P191" s="386"/>
      <c r="Q191" s="386"/>
      <c r="R191" s="386"/>
      <c r="S191" s="386"/>
      <c r="T191" s="386"/>
      <c r="U191" s="386"/>
      <c r="V191" s="386"/>
      <c r="W191" s="386"/>
      <c r="X191" s="386"/>
      <c r="Y191" s="386"/>
      <c r="Z191" s="380" t="s">
        <v>54</v>
      </c>
      <c r="AA191" s="380"/>
      <c r="AB191" s="365"/>
      <c r="AC191" s="365"/>
      <c r="AD191" s="365"/>
      <c r="AE191" s="365"/>
      <c r="AF191" s="357"/>
      <c r="AG191" s="358"/>
      <c r="AH191" s="358"/>
      <c r="AI191" s="358"/>
      <c r="AJ191" s="359"/>
      <c r="AK191" s="407">
        <f t="shared" si="17"/>
        <v>0</v>
      </c>
      <c r="AL191" s="407"/>
      <c r="AM191" s="407"/>
      <c r="AN191" s="407"/>
      <c r="AO191" s="407"/>
      <c r="AP191" s="407"/>
      <c r="AQ191" s="407"/>
      <c r="AR191" s="374">
        <f t="shared" si="18"/>
        <v>0</v>
      </c>
      <c r="AS191" s="374"/>
      <c r="AT191" s="373"/>
      <c r="AU191" s="373"/>
      <c r="AV191" s="373"/>
      <c r="AW191" s="373"/>
      <c r="AX191" s="373"/>
      <c r="AY191" s="373"/>
      <c r="AZ191" s="373"/>
      <c r="BA191" s="373"/>
      <c r="BB191" s="373"/>
      <c r="BC191" s="373"/>
      <c r="BD191" s="373"/>
      <c r="BE191" s="373"/>
      <c r="BF191" s="373"/>
      <c r="BG191" s="373"/>
      <c r="BH191" s="373"/>
      <c r="BI191" s="373"/>
      <c r="BJ191" s="373"/>
      <c r="BK191" s="373"/>
      <c r="BL191" s="373"/>
      <c r="BM191" s="373"/>
      <c r="BN191" s="373"/>
      <c r="BO191" s="373"/>
      <c r="BP191" s="373"/>
      <c r="BQ191" s="373"/>
      <c r="BR191" s="373"/>
    </row>
    <row r="192" spans="1:70" s="70" customFormat="1" ht="10.5" customHeight="1">
      <c r="A192" s="197"/>
      <c r="B192" s="371"/>
      <c r="C192" s="286"/>
      <c r="D192" s="283"/>
      <c r="E192" s="68"/>
      <c r="G192" s="334" t="s">
        <v>439</v>
      </c>
      <c r="H192" s="334"/>
      <c r="I192" s="334"/>
      <c r="J192" s="334"/>
      <c r="K192" s="385" t="s">
        <v>186</v>
      </c>
      <c r="L192" s="386"/>
      <c r="M192" s="386"/>
      <c r="N192" s="386"/>
      <c r="O192" s="386"/>
      <c r="P192" s="386"/>
      <c r="Q192" s="386"/>
      <c r="R192" s="386"/>
      <c r="S192" s="386"/>
      <c r="T192" s="386"/>
      <c r="U192" s="386"/>
      <c r="V192" s="386"/>
      <c r="W192" s="386"/>
      <c r="X192" s="386"/>
      <c r="Y192" s="386"/>
      <c r="Z192" s="380" t="s">
        <v>54</v>
      </c>
      <c r="AA192" s="380"/>
      <c r="AB192" s="365"/>
      <c r="AC192" s="365"/>
      <c r="AD192" s="365"/>
      <c r="AE192" s="365"/>
      <c r="AF192" s="357"/>
      <c r="AG192" s="358"/>
      <c r="AH192" s="358"/>
      <c r="AI192" s="358"/>
      <c r="AJ192" s="359"/>
      <c r="AK192" s="407">
        <f t="shared" si="17"/>
        <v>0</v>
      </c>
      <c r="AL192" s="407"/>
      <c r="AM192" s="407"/>
      <c r="AN192" s="407"/>
      <c r="AO192" s="407"/>
      <c r="AP192" s="407"/>
      <c r="AQ192" s="407"/>
      <c r="AR192" s="374">
        <f t="shared" si="18"/>
        <v>0</v>
      </c>
      <c r="AS192" s="374"/>
      <c r="AT192" s="373"/>
      <c r="AU192" s="373"/>
      <c r="AV192" s="373"/>
      <c r="AW192" s="373"/>
      <c r="AX192" s="373"/>
      <c r="AY192" s="373"/>
      <c r="AZ192" s="373"/>
      <c r="BA192" s="373"/>
      <c r="BB192" s="373"/>
      <c r="BC192" s="373"/>
      <c r="BD192" s="373"/>
      <c r="BE192" s="373"/>
      <c r="BF192" s="373"/>
      <c r="BG192" s="373"/>
      <c r="BH192" s="373"/>
      <c r="BI192" s="373"/>
      <c r="BJ192" s="373"/>
      <c r="BK192" s="373"/>
      <c r="BL192" s="373"/>
      <c r="BM192" s="373"/>
      <c r="BN192" s="373"/>
      <c r="BO192" s="373"/>
      <c r="BP192" s="373"/>
      <c r="BQ192" s="373"/>
      <c r="BR192" s="373"/>
    </row>
    <row r="193" spans="1:70" s="70" customFormat="1" ht="10.5" customHeight="1">
      <c r="A193" s="197"/>
      <c r="B193" s="371"/>
      <c r="C193" s="286"/>
      <c r="D193" s="283"/>
      <c r="E193" s="68"/>
      <c r="G193" s="334" t="s">
        <v>440</v>
      </c>
      <c r="H193" s="334"/>
      <c r="I193" s="334"/>
      <c r="J193" s="334"/>
      <c r="K193" s="385" t="s">
        <v>188</v>
      </c>
      <c r="L193" s="386"/>
      <c r="M193" s="386"/>
      <c r="N193" s="386"/>
      <c r="O193" s="386"/>
      <c r="P193" s="386"/>
      <c r="Q193" s="386"/>
      <c r="R193" s="386"/>
      <c r="S193" s="386"/>
      <c r="T193" s="386"/>
      <c r="U193" s="386"/>
      <c r="V193" s="386"/>
      <c r="W193" s="386"/>
      <c r="X193" s="386"/>
      <c r="Y193" s="386"/>
      <c r="Z193" s="380" t="s">
        <v>54</v>
      </c>
      <c r="AA193" s="380"/>
      <c r="AB193" s="365"/>
      <c r="AC193" s="365"/>
      <c r="AD193" s="365"/>
      <c r="AE193" s="365"/>
      <c r="AF193" s="357"/>
      <c r="AG193" s="358"/>
      <c r="AH193" s="358"/>
      <c r="AI193" s="358"/>
      <c r="AJ193" s="359"/>
      <c r="AK193" s="407">
        <f t="shared" si="17"/>
        <v>0</v>
      </c>
      <c r="AL193" s="407"/>
      <c r="AM193" s="407"/>
      <c r="AN193" s="407"/>
      <c r="AO193" s="407"/>
      <c r="AP193" s="407"/>
      <c r="AQ193" s="407"/>
      <c r="AR193" s="374">
        <f t="shared" si="18"/>
        <v>0</v>
      </c>
      <c r="AS193" s="374"/>
      <c r="AT193" s="373"/>
      <c r="AU193" s="373"/>
      <c r="AV193" s="373"/>
      <c r="AW193" s="373"/>
      <c r="AX193" s="373"/>
      <c r="AY193" s="373"/>
      <c r="AZ193" s="373"/>
      <c r="BA193" s="373"/>
      <c r="BB193" s="373"/>
      <c r="BC193" s="373"/>
      <c r="BD193" s="373"/>
      <c r="BE193" s="373"/>
      <c r="BF193" s="373"/>
      <c r="BG193" s="373"/>
      <c r="BH193" s="373"/>
      <c r="BI193" s="373"/>
      <c r="BJ193" s="373"/>
      <c r="BK193" s="373"/>
      <c r="BL193" s="373"/>
      <c r="BM193" s="373"/>
      <c r="BN193" s="373"/>
      <c r="BO193" s="373"/>
      <c r="BP193" s="373"/>
      <c r="BQ193" s="373"/>
      <c r="BR193" s="373"/>
    </row>
    <row r="194" spans="1:70" s="70" customFormat="1" ht="10.5" customHeight="1">
      <c r="A194" s="197"/>
      <c r="B194" s="371"/>
      <c r="C194" s="286"/>
      <c r="D194" s="283"/>
      <c r="E194" s="68"/>
      <c r="G194" s="334" t="s">
        <v>441</v>
      </c>
      <c r="H194" s="334"/>
      <c r="I194" s="334"/>
      <c r="J194" s="334"/>
      <c r="K194" s="385" t="s">
        <v>189</v>
      </c>
      <c r="L194" s="386"/>
      <c r="M194" s="386"/>
      <c r="N194" s="386"/>
      <c r="O194" s="386"/>
      <c r="P194" s="386"/>
      <c r="Q194" s="386"/>
      <c r="R194" s="386"/>
      <c r="S194" s="386"/>
      <c r="T194" s="386"/>
      <c r="U194" s="386"/>
      <c r="V194" s="386"/>
      <c r="W194" s="386"/>
      <c r="X194" s="386"/>
      <c r="Y194" s="386"/>
      <c r="Z194" s="380" t="s">
        <v>54</v>
      </c>
      <c r="AA194" s="380"/>
      <c r="AB194" s="365"/>
      <c r="AC194" s="365"/>
      <c r="AD194" s="365"/>
      <c r="AE194" s="365"/>
      <c r="AF194" s="357"/>
      <c r="AG194" s="358"/>
      <c r="AH194" s="358"/>
      <c r="AI194" s="358"/>
      <c r="AJ194" s="359"/>
      <c r="AK194" s="407">
        <f t="shared" si="17"/>
        <v>0</v>
      </c>
      <c r="AL194" s="407"/>
      <c r="AM194" s="407"/>
      <c r="AN194" s="407"/>
      <c r="AO194" s="407"/>
      <c r="AP194" s="407"/>
      <c r="AQ194" s="407"/>
      <c r="AR194" s="374">
        <f t="shared" si="18"/>
        <v>0</v>
      </c>
      <c r="AS194" s="374"/>
      <c r="AT194" s="373"/>
      <c r="AU194" s="373"/>
      <c r="AV194" s="373"/>
      <c r="AW194" s="373"/>
      <c r="AX194" s="373"/>
      <c r="AY194" s="373"/>
      <c r="AZ194" s="373"/>
      <c r="BA194" s="373"/>
      <c r="BB194" s="373"/>
      <c r="BC194" s="373"/>
      <c r="BD194" s="373"/>
      <c r="BE194" s="373"/>
      <c r="BF194" s="373"/>
      <c r="BG194" s="373"/>
      <c r="BH194" s="373"/>
      <c r="BI194" s="373"/>
      <c r="BJ194" s="373"/>
      <c r="BK194" s="373"/>
      <c r="BL194" s="373"/>
      <c r="BM194" s="373"/>
      <c r="BN194" s="373"/>
      <c r="BO194" s="373"/>
      <c r="BP194" s="373"/>
      <c r="BQ194" s="373"/>
      <c r="BR194" s="373"/>
    </row>
    <row r="195" spans="1:70" s="70" customFormat="1" ht="10.5" customHeight="1">
      <c r="A195" s="197"/>
      <c r="B195" s="371"/>
      <c r="C195" s="286"/>
      <c r="D195" s="283"/>
      <c r="E195" s="68"/>
      <c r="G195" s="334" t="s">
        <v>442</v>
      </c>
      <c r="H195" s="334"/>
      <c r="I195" s="334"/>
      <c r="J195" s="334"/>
      <c r="K195" s="385" t="s">
        <v>190</v>
      </c>
      <c r="L195" s="386"/>
      <c r="M195" s="386"/>
      <c r="N195" s="386"/>
      <c r="O195" s="386"/>
      <c r="P195" s="386"/>
      <c r="Q195" s="386"/>
      <c r="R195" s="386"/>
      <c r="S195" s="386"/>
      <c r="T195" s="386"/>
      <c r="U195" s="386"/>
      <c r="V195" s="386"/>
      <c r="W195" s="386"/>
      <c r="X195" s="386"/>
      <c r="Y195" s="386"/>
      <c r="Z195" s="380" t="s">
        <v>54</v>
      </c>
      <c r="AA195" s="380"/>
      <c r="AB195" s="365"/>
      <c r="AC195" s="365"/>
      <c r="AD195" s="365"/>
      <c r="AE195" s="365"/>
      <c r="AF195" s="357"/>
      <c r="AG195" s="358"/>
      <c r="AH195" s="358"/>
      <c r="AI195" s="358"/>
      <c r="AJ195" s="359"/>
      <c r="AK195" s="407">
        <f>AB195*AF195</f>
        <v>0</v>
      </c>
      <c r="AL195" s="407"/>
      <c r="AM195" s="407"/>
      <c r="AN195" s="407"/>
      <c r="AO195" s="407"/>
      <c r="AP195" s="407"/>
      <c r="AQ195" s="407"/>
      <c r="AR195" s="374">
        <f t="shared" si="18"/>
        <v>0</v>
      </c>
      <c r="AS195" s="374"/>
      <c r="AT195" s="373"/>
      <c r="AU195" s="373"/>
      <c r="AV195" s="373"/>
      <c r="AW195" s="373"/>
      <c r="AX195" s="373"/>
      <c r="AY195" s="373"/>
      <c r="AZ195" s="373"/>
      <c r="BA195" s="373"/>
      <c r="BB195" s="373"/>
      <c r="BC195" s="373"/>
      <c r="BD195" s="373"/>
      <c r="BE195" s="373"/>
      <c r="BF195" s="373"/>
      <c r="BG195" s="373"/>
      <c r="BH195" s="373"/>
      <c r="BI195" s="373"/>
      <c r="BJ195" s="373"/>
      <c r="BK195" s="373"/>
      <c r="BL195" s="373"/>
      <c r="BM195" s="373"/>
      <c r="BN195" s="373"/>
      <c r="BO195" s="373"/>
      <c r="BP195" s="373"/>
      <c r="BQ195" s="373"/>
      <c r="BR195" s="373"/>
    </row>
    <row r="196" spans="1:70" s="70" customFormat="1" ht="10.5" customHeight="1">
      <c r="A196" s="197"/>
      <c r="B196" s="111"/>
      <c r="C196" s="170"/>
      <c r="D196" s="48"/>
      <c r="E196" s="68"/>
      <c r="G196" s="334" t="s">
        <v>443</v>
      </c>
      <c r="H196" s="334"/>
      <c r="I196" s="334"/>
      <c r="J196" s="334"/>
      <c r="K196" s="506"/>
      <c r="L196" s="506"/>
      <c r="M196" s="506"/>
      <c r="N196" s="506"/>
      <c r="O196" s="506"/>
      <c r="P196" s="506"/>
      <c r="Q196" s="506"/>
      <c r="R196" s="506"/>
      <c r="S196" s="506"/>
      <c r="T196" s="506"/>
      <c r="U196" s="506"/>
      <c r="V196" s="506"/>
      <c r="W196" s="506"/>
      <c r="X196" s="506"/>
      <c r="Y196" s="506"/>
      <c r="Z196" s="393"/>
      <c r="AA196" s="393"/>
      <c r="AB196" s="366"/>
      <c r="AC196" s="367"/>
      <c r="AD196" s="367"/>
      <c r="AE196" s="368"/>
      <c r="AF196" s="366"/>
      <c r="AG196" s="367"/>
      <c r="AH196" s="367"/>
      <c r="AI196" s="367"/>
      <c r="AJ196" s="368"/>
      <c r="AK196" s="407">
        <f>AB196*AF196</f>
        <v>0</v>
      </c>
      <c r="AL196" s="407"/>
      <c r="AM196" s="407"/>
      <c r="AN196" s="407"/>
      <c r="AO196" s="407"/>
      <c r="AP196" s="407"/>
      <c r="AQ196" s="407"/>
      <c r="AR196" s="374">
        <f t="shared" si="18"/>
        <v>0</v>
      </c>
      <c r="AS196" s="374"/>
      <c r="AT196" s="373"/>
      <c r="AU196" s="373"/>
      <c r="AV196" s="373"/>
      <c r="AW196" s="373"/>
      <c r="AX196" s="373"/>
      <c r="AY196" s="373"/>
      <c r="AZ196" s="373"/>
      <c r="BA196" s="373"/>
      <c r="BB196" s="373"/>
      <c r="BC196" s="373"/>
      <c r="BD196" s="373"/>
      <c r="BE196" s="373"/>
      <c r="BF196" s="373"/>
      <c r="BG196" s="373"/>
      <c r="BH196" s="373"/>
      <c r="BI196" s="373"/>
      <c r="BJ196" s="373"/>
      <c r="BK196" s="373"/>
      <c r="BL196" s="373"/>
      <c r="BM196" s="373"/>
      <c r="BN196" s="373"/>
      <c r="BO196" s="373"/>
      <c r="BP196" s="373"/>
      <c r="BQ196" s="373"/>
      <c r="BR196" s="373"/>
    </row>
    <row r="197" spans="1:70" s="70" customFormat="1" ht="10.5" customHeight="1">
      <c r="A197" s="197"/>
      <c r="B197" s="111"/>
      <c r="C197" s="116"/>
      <c r="D197" s="48"/>
      <c r="E197" s="68"/>
      <c r="G197" s="334" t="s">
        <v>444</v>
      </c>
      <c r="H197" s="334"/>
      <c r="I197" s="334"/>
      <c r="J197" s="334"/>
      <c r="K197" s="506"/>
      <c r="L197" s="506"/>
      <c r="M197" s="506"/>
      <c r="N197" s="506"/>
      <c r="O197" s="506"/>
      <c r="P197" s="506"/>
      <c r="Q197" s="506"/>
      <c r="R197" s="506"/>
      <c r="S197" s="506"/>
      <c r="T197" s="506"/>
      <c r="U197" s="506"/>
      <c r="V197" s="506"/>
      <c r="W197" s="506"/>
      <c r="X197" s="506"/>
      <c r="Y197" s="506"/>
      <c r="Z197" s="393"/>
      <c r="AA197" s="393"/>
      <c r="AB197" s="366"/>
      <c r="AC197" s="367"/>
      <c r="AD197" s="367"/>
      <c r="AE197" s="368"/>
      <c r="AF197" s="365"/>
      <c r="AG197" s="365"/>
      <c r="AH197" s="365"/>
      <c r="AI197" s="365"/>
      <c r="AJ197" s="365"/>
      <c r="AK197" s="407">
        <f>AB197*AF197</f>
        <v>0</v>
      </c>
      <c r="AL197" s="407"/>
      <c r="AM197" s="407"/>
      <c r="AN197" s="407"/>
      <c r="AO197" s="407"/>
      <c r="AP197" s="407"/>
      <c r="AQ197" s="407"/>
      <c r="AR197" s="374">
        <f t="shared" si="18"/>
        <v>0</v>
      </c>
      <c r="AS197" s="374"/>
      <c r="AT197" s="373"/>
      <c r="AU197" s="373"/>
      <c r="AV197" s="373"/>
      <c r="AW197" s="373"/>
      <c r="AX197" s="373"/>
      <c r="AY197" s="373"/>
      <c r="AZ197" s="373"/>
      <c r="BA197" s="373"/>
      <c r="BB197" s="373"/>
      <c r="BC197" s="373"/>
      <c r="BD197" s="373"/>
      <c r="BE197" s="373"/>
      <c r="BF197" s="373"/>
      <c r="BG197" s="373"/>
      <c r="BH197" s="373"/>
      <c r="BI197" s="373"/>
      <c r="BJ197" s="373"/>
      <c r="BK197" s="373"/>
      <c r="BL197" s="373"/>
      <c r="BM197" s="373"/>
      <c r="BN197" s="373"/>
      <c r="BO197" s="373"/>
      <c r="BP197" s="373"/>
      <c r="BQ197" s="373"/>
      <c r="BR197" s="373"/>
    </row>
    <row r="198" spans="1:70" s="70" customFormat="1" ht="10.5" customHeight="1">
      <c r="A198" s="197"/>
      <c r="B198" s="111"/>
      <c r="C198" s="116"/>
      <c r="D198" s="48"/>
      <c r="E198" s="68"/>
      <c r="G198" s="334" t="s">
        <v>445</v>
      </c>
      <c r="H198" s="334"/>
      <c r="I198" s="334"/>
      <c r="J198" s="334"/>
      <c r="K198" s="506"/>
      <c r="L198" s="506"/>
      <c r="M198" s="506"/>
      <c r="N198" s="506"/>
      <c r="O198" s="506"/>
      <c r="P198" s="506"/>
      <c r="Q198" s="506"/>
      <c r="R198" s="506"/>
      <c r="S198" s="506"/>
      <c r="T198" s="506"/>
      <c r="U198" s="506"/>
      <c r="V198" s="506"/>
      <c r="W198" s="506"/>
      <c r="X198" s="506"/>
      <c r="Y198" s="506"/>
      <c r="Z198" s="393"/>
      <c r="AA198" s="393"/>
      <c r="AB198" s="366"/>
      <c r="AC198" s="367"/>
      <c r="AD198" s="367"/>
      <c r="AE198" s="368"/>
      <c r="AF198" s="365"/>
      <c r="AG198" s="365"/>
      <c r="AH198" s="365"/>
      <c r="AI198" s="365"/>
      <c r="AJ198" s="365"/>
      <c r="AK198" s="407">
        <f>AB198*AF198</f>
        <v>0</v>
      </c>
      <c r="AL198" s="407"/>
      <c r="AM198" s="407"/>
      <c r="AN198" s="407"/>
      <c r="AO198" s="407"/>
      <c r="AP198" s="407"/>
      <c r="AQ198" s="407"/>
      <c r="AR198" s="374">
        <f t="shared" si="18"/>
        <v>0</v>
      </c>
      <c r="AS198" s="374"/>
      <c r="AT198" s="373"/>
      <c r="AU198" s="373"/>
      <c r="AV198" s="373"/>
      <c r="AW198" s="373"/>
      <c r="AX198" s="373"/>
      <c r="AY198" s="373"/>
      <c r="AZ198" s="373"/>
      <c r="BA198" s="373"/>
      <c r="BB198" s="373"/>
      <c r="BC198" s="373"/>
      <c r="BD198" s="373"/>
      <c r="BE198" s="373"/>
      <c r="BF198" s="373"/>
      <c r="BG198" s="373"/>
      <c r="BH198" s="373"/>
      <c r="BI198" s="373"/>
      <c r="BJ198" s="373"/>
      <c r="BK198" s="373"/>
      <c r="BL198" s="373"/>
      <c r="BM198" s="373"/>
      <c r="BN198" s="373"/>
      <c r="BO198" s="373"/>
      <c r="BP198" s="373"/>
      <c r="BQ198" s="373"/>
      <c r="BR198" s="373"/>
    </row>
    <row r="199" spans="1:70" s="70" customFormat="1" ht="10.5" customHeight="1">
      <c r="A199" s="196"/>
      <c r="B199" s="198"/>
      <c r="C199" s="115">
        <f>C188+1</f>
        <v>14</v>
      </c>
      <c r="D199" s="48" t="s">
        <v>602</v>
      </c>
      <c r="E199" s="68" t="s">
        <v>303</v>
      </c>
      <c r="G199" s="372" t="s">
        <v>197</v>
      </c>
      <c r="H199" s="372"/>
      <c r="I199" s="372"/>
      <c r="J199" s="372"/>
      <c r="K199" s="405" t="s">
        <v>198</v>
      </c>
      <c r="L199" s="406"/>
      <c r="M199" s="406"/>
      <c r="N199" s="406"/>
      <c r="O199" s="406"/>
      <c r="P199" s="406"/>
      <c r="Q199" s="406"/>
      <c r="R199" s="406"/>
      <c r="S199" s="406"/>
      <c r="T199" s="406"/>
      <c r="U199" s="406"/>
      <c r="V199" s="406"/>
      <c r="W199" s="406"/>
      <c r="X199" s="406"/>
      <c r="Y199" s="406"/>
      <c r="Z199" s="406"/>
      <c r="AA199" s="406"/>
      <c r="AB199" s="406"/>
      <c r="AC199" s="406"/>
      <c r="AD199" s="406"/>
      <c r="AE199" s="406"/>
      <c r="AF199" s="406"/>
      <c r="AG199" s="406"/>
      <c r="AH199" s="406"/>
      <c r="AI199" s="406"/>
      <c r="AJ199" s="406"/>
      <c r="AK199" s="416">
        <f>MAX(0.000000001,SUM(AK200:AQ208))</f>
        <v>1E-09</v>
      </c>
      <c r="AL199" s="416"/>
      <c r="AM199" s="416"/>
      <c r="AN199" s="416"/>
      <c r="AO199" s="416"/>
      <c r="AP199" s="416"/>
      <c r="AQ199" s="416"/>
      <c r="AR199" s="416">
        <f>ROUND(AK199/$AK$269,6)*100</f>
        <v>9.999999999999999E-05</v>
      </c>
      <c r="AS199" s="416"/>
      <c r="AT199" s="412" t="s">
        <v>199</v>
      </c>
      <c r="AU199" s="412"/>
      <c r="AV199" s="412"/>
      <c r="AW199" s="412"/>
      <c r="AX199" s="412"/>
      <c r="AY199" s="412"/>
      <c r="AZ199" s="412"/>
      <c r="BA199" s="412"/>
      <c r="BB199" s="412"/>
      <c r="BC199" s="412"/>
      <c r="BD199" s="412"/>
      <c r="BE199" s="412"/>
      <c r="BF199" s="412"/>
      <c r="BG199" s="412"/>
      <c r="BH199" s="412"/>
      <c r="BI199" s="412"/>
      <c r="BJ199" s="412"/>
      <c r="BK199" s="412"/>
      <c r="BL199" s="412"/>
      <c r="BM199" s="412"/>
      <c r="BN199" s="412"/>
      <c r="BO199" s="412"/>
      <c r="BP199" s="412"/>
      <c r="BQ199" s="412"/>
      <c r="BR199" s="412"/>
    </row>
    <row r="200" spans="1:70" s="70" customFormat="1" ht="10.5" customHeight="1">
      <c r="A200" s="197"/>
      <c r="B200" s="371"/>
      <c r="C200" s="286"/>
      <c r="D200" s="283"/>
      <c r="E200" s="68"/>
      <c r="G200" s="334" t="s">
        <v>446</v>
      </c>
      <c r="H200" s="334"/>
      <c r="I200" s="334"/>
      <c r="J200" s="334"/>
      <c r="K200" s="385" t="s">
        <v>200</v>
      </c>
      <c r="L200" s="386"/>
      <c r="M200" s="386"/>
      <c r="N200" s="386"/>
      <c r="O200" s="386"/>
      <c r="P200" s="386"/>
      <c r="Q200" s="386"/>
      <c r="R200" s="386"/>
      <c r="S200" s="386"/>
      <c r="T200" s="386"/>
      <c r="U200" s="386"/>
      <c r="V200" s="386"/>
      <c r="W200" s="386"/>
      <c r="X200" s="386"/>
      <c r="Y200" s="386"/>
      <c r="Z200" s="380" t="s">
        <v>54</v>
      </c>
      <c r="AA200" s="380"/>
      <c r="AB200" s="365"/>
      <c r="AC200" s="365"/>
      <c r="AD200" s="365"/>
      <c r="AE200" s="365"/>
      <c r="AF200" s="357"/>
      <c r="AG200" s="358"/>
      <c r="AH200" s="358"/>
      <c r="AI200" s="358"/>
      <c r="AJ200" s="359"/>
      <c r="AK200" s="407">
        <f aca="true" t="shared" si="19" ref="AK200:AK208">AB200*AF200</f>
        <v>0</v>
      </c>
      <c r="AL200" s="407"/>
      <c r="AM200" s="407"/>
      <c r="AN200" s="407"/>
      <c r="AO200" s="407"/>
      <c r="AP200" s="407"/>
      <c r="AQ200" s="407"/>
      <c r="AR200" s="374">
        <f aca="true" t="shared" si="20" ref="AR200:AR208">ROUND(AK200/$AK$199,6)*100</f>
        <v>0</v>
      </c>
      <c r="AS200" s="374"/>
      <c r="AT200" s="373"/>
      <c r="AU200" s="373"/>
      <c r="AV200" s="373"/>
      <c r="AW200" s="373"/>
      <c r="AX200" s="373"/>
      <c r="AY200" s="373"/>
      <c r="AZ200" s="373"/>
      <c r="BA200" s="373"/>
      <c r="BB200" s="373"/>
      <c r="BC200" s="373"/>
      <c r="BD200" s="373"/>
      <c r="BE200" s="373"/>
      <c r="BF200" s="373"/>
      <c r="BG200" s="373"/>
      <c r="BH200" s="373"/>
      <c r="BI200" s="373"/>
      <c r="BJ200" s="373"/>
      <c r="BK200" s="373"/>
      <c r="BL200" s="373"/>
      <c r="BM200" s="373"/>
      <c r="BN200" s="373"/>
      <c r="BO200" s="373"/>
      <c r="BP200" s="373"/>
      <c r="BQ200" s="373"/>
      <c r="BR200" s="373"/>
    </row>
    <row r="201" spans="1:70" s="70" customFormat="1" ht="10.5" customHeight="1">
      <c r="A201" s="197"/>
      <c r="B201" s="371"/>
      <c r="C201" s="286"/>
      <c r="D201" s="283"/>
      <c r="E201" s="68"/>
      <c r="G201" s="334" t="s">
        <v>447</v>
      </c>
      <c r="H201" s="334"/>
      <c r="I201" s="334"/>
      <c r="J201" s="334"/>
      <c r="K201" s="385" t="s">
        <v>201</v>
      </c>
      <c r="L201" s="386"/>
      <c r="M201" s="386"/>
      <c r="N201" s="386"/>
      <c r="O201" s="386"/>
      <c r="P201" s="386"/>
      <c r="Q201" s="386"/>
      <c r="R201" s="386"/>
      <c r="S201" s="386"/>
      <c r="T201" s="386"/>
      <c r="U201" s="386"/>
      <c r="V201" s="386"/>
      <c r="W201" s="386"/>
      <c r="X201" s="386"/>
      <c r="Y201" s="386"/>
      <c r="Z201" s="380" t="s">
        <v>54</v>
      </c>
      <c r="AA201" s="380"/>
      <c r="AB201" s="365"/>
      <c r="AC201" s="365"/>
      <c r="AD201" s="365"/>
      <c r="AE201" s="365"/>
      <c r="AF201" s="357"/>
      <c r="AG201" s="358"/>
      <c r="AH201" s="358"/>
      <c r="AI201" s="358"/>
      <c r="AJ201" s="359"/>
      <c r="AK201" s="407">
        <f t="shared" si="19"/>
        <v>0</v>
      </c>
      <c r="AL201" s="407"/>
      <c r="AM201" s="407"/>
      <c r="AN201" s="407"/>
      <c r="AO201" s="407"/>
      <c r="AP201" s="407"/>
      <c r="AQ201" s="407"/>
      <c r="AR201" s="374">
        <f t="shared" si="20"/>
        <v>0</v>
      </c>
      <c r="AS201" s="374"/>
      <c r="AT201" s="373"/>
      <c r="AU201" s="373"/>
      <c r="AV201" s="373"/>
      <c r="AW201" s="373"/>
      <c r="AX201" s="373"/>
      <c r="AY201" s="373"/>
      <c r="AZ201" s="373"/>
      <c r="BA201" s="373"/>
      <c r="BB201" s="373"/>
      <c r="BC201" s="373"/>
      <c r="BD201" s="373"/>
      <c r="BE201" s="373"/>
      <c r="BF201" s="373"/>
      <c r="BG201" s="373"/>
      <c r="BH201" s="373"/>
      <c r="BI201" s="373"/>
      <c r="BJ201" s="373"/>
      <c r="BK201" s="373"/>
      <c r="BL201" s="373"/>
      <c r="BM201" s="373"/>
      <c r="BN201" s="373"/>
      <c r="BO201" s="373"/>
      <c r="BP201" s="373"/>
      <c r="BQ201" s="373"/>
      <c r="BR201" s="373"/>
    </row>
    <row r="202" spans="1:70" s="70" customFormat="1" ht="10.5" customHeight="1">
      <c r="A202" s="197"/>
      <c r="B202" s="371"/>
      <c r="C202" s="286"/>
      <c r="D202" s="283"/>
      <c r="E202" s="68"/>
      <c r="G202" s="334" t="s">
        <v>448</v>
      </c>
      <c r="H202" s="334"/>
      <c r="I202" s="334"/>
      <c r="J202" s="334"/>
      <c r="K202" s="385" t="s">
        <v>202</v>
      </c>
      <c r="L202" s="386"/>
      <c r="M202" s="386"/>
      <c r="N202" s="386"/>
      <c r="O202" s="386"/>
      <c r="P202" s="386"/>
      <c r="Q202" s="386"/>
      <c r="R202" s="386"/>
      <c r="S202" s="386"/>
      <c r="T202" s="386"/>
      <c r="U202" s="386"/>
      <c r="V202" s="386"/>
      <c r="W202" s="386"/>
      <c r="X202" s="386"/>
      <c r="Y202" s="386"/>
      <c r="Z202" s="380" t="s">
        <v>54</v>
      </c>
      <c r="AA202" s="380"/>
      <c r="AB202" s="365"/>
      <c r="AC202" s="365"/>
      <c r="AD202" s="365"/>
      <c r="AE202" s="365"/>
      <c r="AF202" s="357"/>
      <c r="AG202" s="358"/>
      <c r="AH202" s="358"/>
      <c r="AI202" s="358"/>
      <c r="AJ202" s="359"/>
      <c r="AK202" s="407">
        <f t="shared" si="19"/>
        <v>0</v>
      </c>
      <c r="AL202" s="407"/>
      <c r="AM202" s="407"/>
      <c r="AN202" s="407"/>
      <c r="AO202" s="407"/>
      <c r="AP202" s="407"/>
      <c r="AQ202" s="407"/>
      <c r="AR202" s="374">
        <f t="shared" si="20"/>
        <v>0</v>
      </c>
      <c r="AS202" s="374"/>
      <c r="AT202" s="373"/>
      <c r="AU202" s="373"/>
      <c r="AV202" s="373"/>
      <c r="AW202" s="373"/>
      <c r="AX202" s="373"/>
      <c r="AY202" s="373"/>
      <c r="AZ202" s="373"/>
      <c r="BA202" s="373"/>
      <c r="BB202" s="373"/>
      <c r="BC202" s="373"/>
      <c r="BD202" s="373"/>
      <c r="BE202" s="373"/>
      <c r="BF202" s="373"/>
      <c r="BG202" s="373"/>
      <c r="BH202" s="373"/>
      <c r="BI202" s="373"/>
      <c r="BJ202" s="373"/>
      <c r="BK202" s="373"/>
      <c r="BL202" s="373"/>
      <c r="BM202" s="373"/>
      <c r="BN202" s="373"/>
      <c r="BO202" s="373"/>
      <c r="BP202" s="373"/>
      <c r="BQ202" s="373"/>
      <c r="BR202" s="373"/>
    </row>
    <row r="203" spans="1:70" s="70" customFormat="1" ht="10.5" customHeight="1">
      <c r="A203" s="197"/>
      <c r="B203" s="371"/>
      <c r="C203" s="286"/>
      <c r="D203" s="283"/>
      <c r="E203" s="68"/>
      <c r="G203" s="334" t="s">
        <v>449</v>
      </c>
      <c r="H203" s="334"/>
      <c r="I203" s="334"/>
      <c r="J203" s="334"/>
      <c r="K203" s="385" t="s">
        <v>203</v>
      </c>
      <c r="L203" s="386"/>
      <c r="M203" s="386"/>
      <c r="N203" s="386"/>
      <c r="O203" s="386"/>
      <c r="P203" s="386"/>
      <c r="Q203" s="386"/>
      <c r="R203" s="386"/>
      <c r="S203" s="386"/>
      <c r="T203" s="386"/>
      <c r="U203" s="386"/>
      <c r="V203" s="386"/>
      <c r="W203" s="386"/>
      <c r="X203" s="386"/>
      <c r="Y203" s="386"/>
      <c r="Z203" s="380" t="s">
        <v>54</v>
      </c>
      <c r="AA203" s="380"/>
      <c r="AB203" s="365"/>
      <c r="AC203" s="365"/>
      <c r="AD203" s="365"/>
      <c r="AE203" s="365"/>
      <c r="AF203" s="357"/>
      <c r="AG203" s="358"/>
      <c r="AH203" s="358"/>
      <c r="AI203" s="358"/>
      <c r="AJ203" s="359"/>
      <c r="AK203" s="407">
        <f t="shared" si="19"/>
        <v>0</v>
      </c>
      <c r="AL203" s="407"/>
      <c r="AM203" s="407"/>
      <c r="AN203" s="407"/>
      <c r="AO203" s="407"/>
      <c r="AP203" s="407"/>
      <c r="AQ203" s="407"/>
      <c r="AR203" s="374">
        <f t="shared" si="20"/>
        <v>0</v>
      </c>
      <c r="AS203" s="374"/>
      <c r="AT203" s="373"/>
      <c r="AU203" s="373"/>
      <c r="AV203" s="373"/>
      <c r="AW203" s="373"/>
      <c r="AX203" s="373"/>
      <c r="AY203" s="373"/>
      <c r="AZ203" s="373"/>
      <c r="BA203" s="373"/>
      <c r="BB203" s="373"/>
      <c r="BC203" s="373"/>
      <c r="BD203" s="373"/>
      <c r="BE203" s="373"/>
      <c r="BF203" s="373"/>
      <c r="BG203" s="373"/>
      <c r="BH203" s="373"/>
      <c r="BI203" s="373"/>
      <c r="BJ203" s="373"/>
      <c r="BK203" s="373"/>
      <c r="BL203" s="373"/>
      <c r="BM203" s="373"/>
      <c r="BN203" s="373"/>
      <c r="BO203" s="373"/>
      <c r="BP203" s="373"/>
      <c r="BQ203" s="373"/>
      <c r="BR203" s="373"/>
    </row>
    <row r="204" spans="1:70" s="70" customFormat="1" ht="10.5" customHeight="1">
      <c r="A204" s="197"/>
      <c r="B204" s="371"/>
      <c r="C204" s="286"/>
      <c r="D204" s="283"/>
      <c r="E204" s="68"/>
      <c r="G204" s="334" t="s">
        <v>450</v>
      </c>
      <c r="H204" s="334"/>
      <c r="I204" s="334"/>
      <c r="J204" s="334"/>
      <c r="K204" s="385" t="s">
        <v>204</v>
      </c>
      <c r="L204" s="386"/>
      <c r="M204" s="386"/>
      <c r="N204" s="386"/>
      <c r="O204" s="386"/>
      <c r="P204" s="386"/>
      <c r="Q204" s="386"/>
      <c r="R204" s="386"/>
      <c r="S204" s="386"/>
      <c r="T204" s="386"/>
      <c r="U204" s="386"/>
      <c r="V204" s="386"/>
      <c r="W204" s="386"/>
      <c r="X204" s="386"/>
      <c r="Y204" s="386"/>
      <c r="Z204" s="380" t="s">
        <v>54</v>
      </c>
      <c r="AA204" s="380"/>
      <c r="AB204" s="365"/>
      <c r="AC204" s="365"/>
      <c r="AD204" s="365"/>
      <c r="AE204" s="365"/>
      <c r="AF204" s="357"/>
      <c r="AG204" s="358"/>
      <c r="AH204" s="358"/>
      <c r="AI204" s="358"/>
      <c r="AJ204" s="359"/>
      <c r="AK204" s="407">
        <f t="shared" si="19"/>
        <v>0</v>
      </c>
      <c r="AL204" s="407"/>
      <c r="AM204" s="407"/>
      <c r="AN204" s="407"/>
      <c r="AO204" s="407"/>
      <c r="AP204" s="407"/>
      <c r="AQ204" s="407"/>
      <c r="AR204" s="374">
        <f t="shared" si="20"/>
        <v>0</v>
      </c>
      <c r="AS204" s="374"/>
      <c r="AT204" s="373"/>
      <c r="AU204" s="373"/>
      <c r="AV204" s="373"/>
      <c r="AW204" s="373"/>
      <c r="AX204" s="373"/>
      <c r="AY204" s="373"/>
      <c r="AZ204" s="373"/>
      <c r="BA204" s="373"/>
      <c r="BB204" s="373"/>
      <c r="BC204" s="373"/>
      <c r="BD204" s="373"/>
      <c r="BE204" s="373"/>
      <c r="BF204" s="373"/>
      <c r="BG204" s="373"/>
      <c r="BH204" s="373"/>
      <c r="BI204" s="373"/>
      <c r="BJ204" s="373"/>
      <c r="BK204" s="373"/>
      <c r="BL204" s="373"/>
      <c r="BM204" s="373"/>
      <c r="BN204" s="373"/>
      <c r="BO204" s="373"/>
      <c r="BP204" s="373"/>
      <c r="BQ204" s="373"/>
      <c r="BR204" s="373"/>
    </row>
    <row r="205" spans="1:70" s="70" customFormat="1" ht="10.5" customHeight="1">
      <c r="A205" s="197"/>
      <c r="B205" s="371"/>
      <c r="C205" s="286"/>
      <c r="D205" s="283"/>
      <c r="E205" s="68"/>
      <c r="G205" s="334" t="s">
        <v>451</v>
      </c>
      <c r="H205" s="334"/>
      <c r="I205" s="334"/>
      <c r="J205" s="334"/>
      <c r="K205" s="385" t="s">
        <v>205</v>
      </c>
      <c r="L205" s="386"/>
      <c r="M205" s="386"/>
      <c r="N205" s="386"/>
      <c r="O205" s="386"/>
      <c r="P205" s="386"/>
      <c r="Q205" s="386"/>
      <c r="R205" s="386"/>
      <c r="S205" s="386"/>
      <c r="T205" s="386"/>
      <c r="U205" s="386"/>
      <c r="V205" s="386"/>
      <c r="W205" s="386"/>
      <c r="X205" s="386"/>
      <c r="Y205" s="386"/>
      <c r="Z205" s="380" t="s">
        <v>54</v>
      </c>
      <c r="AA205" s="380"/>
      <c r="AB205" s="365"/>
      <c r="AC205" s="365"/>
      <c r="AD205" s="365"/>
      <c r="AE205" s="365"/>
      <c r="AF205" s="357"/>
      <c r="AG205" s="358"/>
      <c r="AH205" s="358"/>
      <c r="AI205" s="358"/>
      <c r="AJ205" s="359"/>
      <c r="AK205" s="407">
        <f t="shared" si="19"/>
        <v>0</v>
      </c>
      <c r="AL205" s="407"/>
      <c r="AM205" s="407"/>
      <c r="AN205" s="407"/>
      <c r="AO205" s="407"/>
      <c r="AP205" s="407"/>
      <c r="AQ205" s="407"/>
      <c r="AR205" s="374">
        <f t="shared" si="20"/>
        <v>0</v>
      </c>
      <c r="AS205" s="374"/>
      <c r="AT205" s="373"/>
      <c r="AU205" s="373"/>
      <c r="AV205" s="373"/>
      <c r="AW205" s="373"/>
      <c r="AX205" s="373"/>
      <c r="AY205" s="373"/>
      <c r="AZ205" s="373"/>
      <c r="BA205" s="373"/>
      <c r="BB205" s="373"/>
      <c r="BC205" s="373"/>
      <c r="BD205" s="373"/>
      <c r="BE205" s="373"/>
      <c r="BF205" s="373"/>
      <c r="BG205" s="373"/>
      <c r="BH205" s="373"/>
      <c r="BI205" s="373"/>
      <c r="BJ205" s="373"/>
      <c r="BK205" s="373"/>
      <c r="BL205" s="373"/>
      <c r="BM205" s="373"/>
      <c r="BN205" s="373"/>
      <c r="BO205" s="373"/>
      <c r="BP205" s="373"/>
      <c r="BQ205" s="373"/>
      <c r="BR205" s="373"/>
    </row>
    <row r="206" spans="1:70" s="70" customFormat="1" ht="10.5" customHeight="1">
      <c r="A206" s="197"/>
      <c r="B206" s="371"/>
      <c r="C206" s="286"/>
      <c r="D206" s="283"/>
      <c r="E206" s="68"/>
      <c r="G206" s="334" t="s">
        <v>452</v>
      </c>
      <c r="H206" s="334"/>
      <c r="I206" s="334"/>
      <c r="J206" s="334"/>
      <c r="K206" s="385" t="s">
        <v>206</v>
      </c>
      <c r="L206" s="386"/>
      <c r="M206" s="386"/>
      <c r="N206" s="386"/>
      <c r="O206" s="386"/>
      <c r="P206" s="386"/>
      <c r="Q206" s="386"/>
      <c r="R206" s="386"/>
      <c r="S206" s="386"/>
      <c r="T206" s="386"/>
      <c r="U206" s="386"/>
      <c r="V206" s="386"/>
      <c r="W206" s="386"/>
      <c r="X206" s="386"/>
      <c r="Y206" s="386"/>
      <c r="Z206" s="380" t="s">
        <v>54</v>
      </c>
      <c r="AA206" s="380"/>
      <c r="AB206" s="365"/>
      <c r="AC206" s="365"/>
      <c r="AD206" s="365"/>
      <c r="AE206" s="365"/>
      <c r="AF206" s="357"/>
      <c r="AG206" s="358"/>
      <c r="AH206" s="358"/>
      <c r="AI206" s="358"/>
      <c r="AJ206" s="359"/>
      <c r="AK206" s="407">
        <f t="shared" si="19"/>
        <v>0</v>
      </c>
      <c r="AL206" s="407"/>
      <c r="AM206" s="407"/>
      <c r="AN206" s="407"/>
      <c r="AO206" s="407"/>
      <c r="AP206" s="407"/>
      <c r="AQ206" s="407"/>
      <c r="AR206" s="374">
        <f t="shared" si="20"/>
        <v>0</v>
      </c>
      <c r="AS206" s="374"/>
      <c r="AT206" s="373"/>
      <c r="AU206" s="373"/>
      <c r="AV206" s="373"/>
      <c r="AW206" s="373"/>
      <c r="AX206" s="373"/>
      <c r="AY206" s="373"/>
      <c r="AZ206" s="373"/>
      <c r="BA206" s="373"/>
      <c r="BB206" s="373"/>
      <c r="BC206" s="373"/>
      <c r="BD206" s="373"/>
      <c r="BE206" s="373"/>
      <c r="BF206" s="373"/>
      <c r="BG206" s="373"/>
      <c r="BH206" s="373"/>
      <c r="BI206" s="373"/>
      <c r="BJ206" s="373"/>
      <c r="BK206" s="373"/>
      <c r="BL206" s="373"/>
      <c r="BM206" s="373"/>
      <c r="BN206" s="373"/>
      <c r="BO206" s="373"/>
      <c r="BP206" s="373"/>
      <c r="BQ206" s="373"/>
      <c r="BR206" s="373"/>
    </row>
    <row r="207" spans="1:70" s="70" customFormat="1" ht="10.5" customHeight="1">
      <c r="A207" s="197"/>
      <c r="B207" s="111"/>
      <c r="C207" s="116"/>
      <c r="D207" s="48"/>
      <c r="E207" s="68"/>
      <c r="G207" s="334" t="s">
        <v>453</v>
      </c>
      <c r="H207" s="334"/>
      <c r="I207" s="334"/>
      <c r="J207" s="334"/>
      <c r="K207" s="506"/>
      <c r="L207" s="506"/>
      <c r="M207" s="506"/>
      <c r="N207" s="506"/>
      <c r="O207" s="506"/>
      <c r="P207" s="506"/>
      <c r="Q207" s="506"/>
      <c r="R207" s="506"/>
      <c r="S207" s="506"/>
      <c r="T207" s="506"/>
      <c r="U207" s="506"/>
      <c r="V207" s="506"/>
      <c r="W207" s="506"/>
      <c r="X207" s="506"/>
      <c r="Y207" s="506"/>
      <c r="Z207" s="393"/>
      <c r="AA207" s="393"/>
      <c r="AB207" s="365"/>
      <c r="AC207" s="365"/>
      <c r="AD207" s="365"/>
      <c r="AE207" s="365"/>
      <c r="AF207" s="365"/>
      <c r="AG207" s="365"/>
      <c r="AH207" s="365"/>
      <c r="AI207" s="365"/>
      <c r="AJ207" s="365"/>
      <c r="AK207" s="407">
        <f t="shared" si="19"/>
        <v>0</v>
      </c>
      <c r="AL207" s="407"/>
      <c r="AM207" s="407"/>
      <c r="AN207" s="407"/>
      <c r="AO207" s="407"/>
      <c r="AP207" s="407"/>
      <c r="AQ207" s="407"/>
      <c r="AR207" s="374">
        <f t="shared" si="20"/>
        <v>0</v>
      </c>
      <c r="AS207" s="374"/>
      <c r="AT207" s="373"/>
      <c r="AU207" s="373"/>
      <c r="AV207" s="373"/>
      <c r="AW207" s="373"/>
      <c r="AX207" s="373"/>
      <c r="AY207" s="373"/>
      <c r="AZ207" s="373"/>
      <c r="BA207" s="373"/>
      <c r="BB207" s="373"/>
      <c r="BC207" s="373"/>
      <c r="BD207" s="373"/>
      <c r="BE207" s="373"/>
      <c r="BF207" s="373"/>
      <c r="BG207" s="373"/>
      <c r="BH207" s="373"/>
      <c r="BI207" s="373"/>
      <c r="BJ207" s="373"/>
      <c r="BK207" s="373"/>
      <c r="BL207" s="373"/>
      <c r="BM207" s="373"/>
      <c r="BN207" s="373"/>
      <c r="BO207" s="373"/>
      <c r="BP207" s="373"/>
      <c r="BQ207" s="373"/>
      <c r="BR207" s="373"/>
    </row>
    <row r="208" spans="1:70" s="70" customFormat="1" ht="10.5" customHeight="1">
      <c r="A208" s="197"/>
      <c r="B208" s="111"/>
      <c r="C208" s="116"/>
      <c r="D208" s="48"/>
      <c r="E208" s="68"/>
      <c r="G208" s="334" t="s">
        <v>454</v>
      </c>
      <c r="H208" s="334"/>
      <c r="I208" s="334"/>
      <c r="J208" s="334"/>
      <c r="K208" s="506"/>
      <c r="L208" s="506"/>
      <c r="M208" s="506"/>
      <c r="N208" s="506"/>
      <c r="O208" s="506"/>
      <c r="P208" s="506"/>
      <c r="Q208" s="506"/>
      <c r="R208" s="506"/>
      <c r="S208" s="506"/>
      <c r="T208" s="506"/>
      <c r="U208" s="506"/>
      <c r="V208" s="506"/>
      <c r="W208" s="506"/>
      <c r="X208" s="506"/>
      <c r="Y208" s="506"/>
      <c r="Z208" s="393"/>
      <c r="AA208" s="393"/>
      <c r="AB208" s="365"/>
      <c r="AC208" s="365"/>
      <c r="AD208" s="365"/>
      <c r="AE208" s="365"/>
      <c r="AF208" s="365"/>
      <c r="AG208" s="365"/>
      <c r="AH208" s="365"/>
      <c r="AI208" s="365"/>
      <c r="AJ208" s="365"/>
      <c r="AK208" s="407">
        <f t="shared" si="19"/>
        <v>0</v>
      </c>
      <c r="AL208" s="407"/>
      <c r="AM208" s="407"/>
      <c r="AN208" s="407"/>
      <c r="AO208" s="407"/>
      <c r="AP208" s="407"/>
      <c r="AQ208" s="407"/>
      <c r="AR208" s="374">
        <f t="shared" si="20"/>
        <v>0</v>
      </c>
      <c r="AS208" s="374"/>
      <c r="AT208" s="373"/>
      <c r="AU208" s="373"/>
      <c r="AV208" s="373"/>
      <c r="AW208" s="373"/>
      <c r="AX208" s="373"/>
      <c r="AY208" s="373"/>
      <c r="AZ208" s="373"/>
      <c r="BA208" s="373"/>
      <c r="BB208" s="373"/>
      <c r="BC208" s="373"/>
      <c r="BD208" s="373"/>
      <c r="BE208" s="373"/>
      <c r="BF208" s="373"/>
      <c r="BG208" s="373"/>
      <c r="BH208" s="373"/>
      <c r="BI208" s="373"/>
      <c r="BJ208" s="373"/>
      <c r="BK208" s="373"/>
      <c r="BL208" s="373"/>
      <c r="BM208" s="373"/>
      <c r="BN208" s="373"/>
      <c r="BO208" s="373"/>
      <c r="BP208" s="373"/>
      <c r="BQ208" s="373"/>
      <c r="BR208" s="373"/>
    </row>
    <row r="209" spans="1:70" s="70" customFormat="1" ht="10.5" customHeight="1">
      <c r="A209" s="196"/>
      <c r="B209" s="111"/>
      <c r="C209" s="115">
        <f>C199+1</f>
        <v>15</v>
      </c>
      <c r="D209" s="48" t="s">
        <v>602</v>
      </c>
      <c r="E209" s="68" t="s">
        <v>303</v>
      </c>
      <c r="G209" s="372" t="s">
        <v>455</v>
      </c>
      <c r="H209" s="372"/>
      <c r="I209" s="372"/>
      <c r="J209" s="372"/>
      <c r="K209" s="405" t="s">
        <v>207</v>
      </c>
      <c r="L209" s="406"/>
      <c r="M209" s="406"/>
      <c r="N209" s="406"/>
      <c r="O209" s="406"/>
      <c r="P209" s="406"/>
      <c r="Q209" s="406"/>
      <c r="R209" s="406"/>
      <c r="S209" s="406"/>
      <c r="T209" s="406"/>
      <c r="U209" s="406"/>
      <c r="V209" s="406"/>
      <c r="W209" s="406"/>
      <c r="X209" s="406"/>
      <c r="Y209" s="406"/>
      <c r="Z209" s="406"/>
      <c r="AA209" s="406"/>
      <c r="AB209" s="406"/>
      <c r="AC209" s="406"/>
      <c r="AD209" s="406"/>
      <c r="AE209" s="406"/>
      <c r="AF209" s="406"/>
      <c r="AG209" s="406"/>
      <c r="AH209" s="406"/>
      <c r="AI209" s="406"/>
      <c r="AJ209" s="406"/>
      <c r="AK209" s="416">
        <f>MAX(0.000000001,SUM(AK210:AQ219))</f>
        <v>1E-09</v>
      </c>
      <c r="AL209" s="416"/>
      <c r="AM209" s="416"/>
      <c r="AN209" s="416"/>
      <c r="AO209" s="416"/>
      <c r="AP209" s="416"/>
      <c r="AQ209" s="416"/>
      <c r="AR209" s="416">
        <f>ROUND(AK209/$AK$269,6)*100</f>
        <v>9.999999999999999E-05</v>
      </c>
      <c r="AS209" s="416"/>
      <c r="AT209" s="412" t="s">
        <v>208</v>
      </c>
      <c r="AU209" s="412"/>
      <c r="AV209" s="412"/>
      <c r="AW209" s="412"/>
      <c r="AX209" s="412"/>
      <c r="AY209" s="412"/>
      <c r="AZ209" s="412"/>
      <c r="BA209" s="412"/>
      <c r="BB209" s="412"/>
      <c r="BC209" s="412"/>
      <c r="BD209" s="412"/>
      <c r="BE209" s="412"/>
      <c r="BF209" s="412"/>
      <c r="BG209" s="412"/>
      <c r="BH209" s="412"/>
      <c r="BI209" s="412"/>
      <c r="BJ209" s="412"/>
      <c r="BK209" s="412"/>
      <c r="BL209" s="412"/>
      <c r="BM209" s="412"/>
      <c r="BN209" s="412"/>
      <c r="BO209" s="412"/>
      <c r="BP209" s="412"/>
      <c r="BQ209" s="412"/>
      <c r="BR209" s="412"/>
    </row>
    <row r="210" spans="1:70" s="70" customFormat="1" ht="10.5" customHeight="1">
      <c r="A210" s="197"/>
      <c r="B210" s="371"/>
      <c r="C210" s="286"/>
      <c r="D210" s="283"/>
      <c r="E210" s="68"/>
      <c r="G210" s="334" t="s">
        <v>456</v>
      </c>
      <c r="H210" s="334"/>
      <c r="I210" s="334"/>
      <c r="J210" s="334"/>
      <c r="K210" s="385" t="s">
        <v>209</v>
      </c>
      <c r="L210" s="386"/>
      <c r="M210" s="386"/>
      <c r="N210" s="386"/>
      <c r="O210" s="386"/>
      <c r="P210" s="386"/>
      <c r="Q210" s="386"/>
      <c r="R210" s="386"/>
      <c r="S210" s="386"/>
      <c r="T210" s="386"/>
      <c r="U210" s="386"/>
      <c r="V210" s="386"/>
      <c r="W210" s="386"/>
      <c r="X210" s="386"/>
      <c r="Y210" s="386"/>
      <c r="Z210" s="380" t="s">
        <v>54</v>
      </c>
      <c r="AA210" s="380"/>
      <c r="AB210" s="365"/>
      <c r="AC210" s="365"/>
      <c r="AD210" s="365"/>
      <c r="AE210" s="365"/>
      <c r="AF210" s="357"/>
      <c r="AG210" s="358"/>
      <c r="AH210" s="358"/>
      <c r="AI210" s="358"/>
      <c r="AJ210" s="359"/>
      <c r="AK210" s="407">
        <f aca="true" t="shared" si="21" ref="AK210:AK219">AB210*AF210</f>
        <v>0</v>
      </c>
      <c r="AL210" s="407"/>
      <c r="AM210" s="407"/>
      <c r="AN210" s="407"/>
      <c r="AO210" s="407"/>
      <c r="AP210" s="407"/>
      <c r="AQ210" s="407"/>
      <c r="AR210" s="374">
        <f aca="true" t="shared" si="22" ref="AR210:AR219">ROUND(AK210/$AK$209,6)*100</f>
        <v>0</v>
      </c>
      <c r="AS210" s="374"/>
      <c r="AT210" s="373"/>
      <c r="AU210" s="373"/>
      <c r="AV210" s="373"/>
      <c r="AW210" s="373"/>
      <c r="AX210" s="373"/>
      <c r="AY210" s="373"/>
      <c r="AZ210" s="373"/>
      <c r="BA210" s="373"/>
      <c r="BB210" s="373"/>
      <c r="BC210" s="373"/>
      <c r="BD210" s="373"/>
      <c r="BE210" s="373"/>
      <c r="BF210" s="373"/>
      <c r="BG210" s="373"/>
      <c r="BH210" s="373"/>
      <c r="BI210" s="373"/>
      <c r="BJ210" s="373"/>
      <c r="BK210" s="373"/>
      <c r="BL210" s="373"/>
      <c r="BM210" s="373"/>
      <c r="BN210" s="373"/>
      <c r="BO210" s="373"/>
      <c r="BP210" s="373"/>
      <c r="BQ210" s="373"/>
      <c r="BR210" s="373"/>
    </row>
    <row r="211" spans="1:70" s="70" customFormat="1" ht="10.5" customHeight="1">
      <c r="A211" s="197"/>
      <c r="B211" s="371"/>
      <c r="C211" s="286"/>
      <c r="D211" s="283"/>
      <c r="E211" s="68"/>
      <c r="G211" s="334" t="s">
        <v>457</v>
      </c>
      <c r="H211" s="334"/>
      <c r="I211" s="334"/>
      <c r="J211" s="334"/>
      <c r="K211" s="385" t="s">
        <v>188</v>
      </c>
      <c r="L211" s="386"/>
      <c r="M211" s="386"/>
      <c r="N211" s="386"/>
      <c r="O211" s="386"/>
      <c r="P211" s="386"/>
      <c r="Q211" s="386"/>
      <c r="R211" s="386"/>
      <c r="S211" s="386"/>
      <c r="T211" s="386"/>
      <c r="U211" s="386"/>
      <c r="V211" s="386"/>
      <c r="W211" s="386"/>
      <c r="X211" s="386"/>
      <c r="Y211" s="386"/>
      <c r="Z211" s="380" t="s">
        <v>54</v>
      </c>
      <c r="AA211" s="380"/>
      <c r="AB211" s="365"/>
      <c r="AC211" s="365"/>
      <c r="AD211" s="365"/>
      <c r="AE211" s="365"/>
      <c r="AF211" s="357"/>
      <c r="AG211" s="358"/>
      <c r="AH211" s="358"/>
      <c r="AI211" s="358"/>
      <c r="AJ211" s="359"/>
      <c r="AK211" s="407">
        <f t="shared" si="21"/>
        <v>0</v>
      </c>
      <c r="AL211" s="407"/>
      <c r="AM211" s="407"/>
      <c r="AN211" s="407"/>
      <c r="AO211" s="407"/>
      <c r="AP211" s="407"/>
      <c r="AQ211" s="407"/>
      <c r="AR211" s="374">
        <f t="shared" si="22"/>
        <v>0</v>
      </c>
      <c r="AS211" s="374"/>
      <c r="AT211" s="373"/>
      <c r="AU211" s="373"/>
      <c r="AV211" s="373"/>
      <c r="AW211" s="373"/>
      <c r="AX211" s="373"/>
      <c r="AY211" s="373"/>
      <c r="AZ211" s="373"/>
      <c r="BA211" s="373"/>
      <c r="BB211" s="373"/>
      <c r="BC211" s="373"/>
      <c r="BD211" s="373"/>
      <c r="BE211" s="373"/>
      <c r="BF211" s="373"/>
      <c r="BG211" s="373"/>
      <c r="BH211" s="373"/>
      <c r="BI211" s="373"/>
      <c r="BJ211" s="373"/>
      <c r="BK211" s="373"/>
      <c r="BL211" s="373"/>
      <c r="BM211" s="373"/>
      <c r="BN211" s="373"/>
      <c r="BO211" s="373"/>
      <c r="BP211" s="373"/>
      <c r="BQ211" s="373"/>
      <c r="BR211" s="373"/>
    </row>
    <row r="212" spans="1:70" s="70" customFormat="1" ht="10.5" customHeight="1">
      <c r="A212" s="197"/>
      <c r="B212" s="371"/>
      <c r="C212" s="286"/>
      <c r="D212" s="283"/>
      <c r="E212" s="68"/>
      <c r="G212" s="334" t="s">
        <v>458</v>
      </c>
      <c r="H212" s="334"/>
      <c r="I212" s="334"/>
      <c r="J212" s="334"/>
      <c r="K212" s="385" t="s">
        <v>210</v>
      </c>
      <c r="L212" s="386"/>
      <c r="M212" s="386"/>
      <c r="N212" s="386"/>
      <c r="O212" s="386"/>
      <c r="P212" s="386"/>
      <c r="Q212" s="386"/>
      <c r="R212" s="386"/>
      <c r="S212" s="386"/>
      <c r="T212" s="386"/>
      <c r="U212" s="386"/>
      <c r="V212" s="386"/>
      <c r="W212" s="386"/>
      <c r="X212" s="386"/>
      <c r="Y212" s="386"/>
      <c r="Z212" s="380" t="s">
        <v>54</v>
      </c>
      <c r="AA212" s="380"/>
      <c r="AB212" s="365"/>
      <c r="AC212" s="365"/>
      <c r="AD212" s="365"/>
      <c r="AE212" s="365"/>
      <c r="AF212" s="357"/>
      <c r="AG212" s="358"/>
      <c r="AH212" s="358"/>
      <c r="AI212" s="358"/>
      <c r="AJ212" s="359"/>
      <c r="AK212" s="407">
        <f t="shared" si="21"/>
        <v>0</v>
      </c>
      <c r="AL212" s="407"/>
      <c r="AM212" s="407"/>
      <c r="AN212" s="407"/>
      <c r="AO212" s="407"/>
      <c r="AP212" s="407"/>
      <c r="AQ212" s="407"/>
      <c r="AR212" s="374">
        <f t="shared" si="22"/>
        <v>0</v>
      </c>
      <c r="AS212" s="374"/>
      <c r="AT212" s="373"/>
      <c r="AU212" s="373"/>
      <c r="AV212" s="373"/>
      <c r="AW212" s="373"/>
      <c r="AX212" s="373"/>
      <c r="AY212" s="373"/>
      <c r="AZ212" s="373"/>
      <c r="BA212" s="373"/>
      <c r="BB212" s="373"/>
      <c r="BC212" s="373"/>
      <c r="BD212" s="373"/>
      <c r="BE212" s="373"/>
      <c r="BF212" s="373"/>
      <c r="BG212" s="373"/>
      <c r="BH212" s="373"/>
      <c r="BI212" s="373"/>
      <c r="BJ212" s="373"/>
      <c r="BK212" s="373"/>
      <c r="BL212" s="373"/>
      <c r="BM212" s="373"/>
      <c r="BN212" s="373"/>
      <c r="BO212" s="373"/>
      <c r="BP212" s="373"/>
      <c r="BQ212" s="373"/>
      <c r="BR212" s="373"/>
    </row>
    <row r="213" spans="1:70" s="70" customFormat="1" ht="10.5" customHeight="1">
      <c r="A213" s="197"/>
      <c r="B213" s="371"/>
      <c r="C213" s="286"/>
      <c r="D213" s="283"/>
      <c r="E213" s="68"/>
      <c r="G213" s="334" t="s">
        <v>459</v>
      </c>
      <c r="H213" s="334"/>
      <c r="I213" s="334"/>
      <c r="J213" s="334"/>
      <c r="K213" s="385" t="s">
        <v>211</v>
      </c>
      <c r="L213" s="386"/>
      <c r="M213" s="386"/>
      <c r="N213" s="386"/>
      <c r="O213" s="386"/>
      <c r="P213" s="386"/>
      <c r="Q213" s="386"/>
      <c r="R213" s="386"/>
      <c r="S213" s="386"/>
      <c r="T213" s="386"/>
      <c r="U213" s="386"/>
      <c r="V213" s="386"/>
      <c r="W213" s="386"/>
      <c r="X213" s="386"/>
      <c r="Y213" s="386"/>
      <c r="Z213" s="380" t="s">
        <v>54</v>
      </c>
      <c r="AA213" s="380"/>
      <c r="AB213" s="365"/>
      <c r="AC213" s="365"/>
      <c r="AD213" s="365"/>
      <c r="AE213" s="365"/>
      <c r="AF213" s="357"/>
      <c r="AG213" s="358"/>
      <c r="AH213" s="358"/>
      <c r="AI213" s="358"/>
      <c r="AJ213" s="359"/>
      <c r="AK213" s="407">
        <f t="shared" si="21"/>
        <v>0</v>
      </c>
      <c r="AL213" s="407"/>
      <c r="AM213" s="407"/>
      <c r="AN213" s="407"/>
      <c r="AO213" s="407"/>
      <c r="AP213" s="407"/>
      <c r="AQ213" s="407"/>
      <c r="AR213" s="374">
        <f t="shared" si="22"/>
        <v>0</v>
      </c>
      <c r="AS213" s="374"/>
      <c r="AT213" s="373"/>
      <c r="AU213" s="373"/>
      <c r="AV213" s="373"/>
      <c r="AW213" s="373"/>
      <c r="AX213" s="373"/>
      <c r="AY213" s="373"/>
      <c r="AZ213" s="373"/>
      <c r="BA213" s="373"/>
      <c r="BB213" s="373"/>
      <c r="BC213" s="373"/>
      <c r="BD213" s="373"/>
      <c r="BE213" s="373"/>
      <c r="BF213" s="373"/>
      <c r="BG213" s="373"/>
      <c r="BH213" s="373"/>
      <c r="BI213" s="373"/>
      <c r="BJ213" s="373"/>
      <c r="BK213" s="373"/>
      <c r="BL213" s="373"/>
      <c r="BM213" s="373"/>
      <c r="BN213" s="373"/>
      <c r="BO213" s="373"/>
      <c r="BP213" s="373"/>
      <c r="BQ213" s="373"/>
      <c r="BR213" s="373"/>
    </row>
    <row r="214" spans="1:70" s="70" customFormat="1" ht="10.5" customHeight="1">
      <c r="A214" s="197"/>
      <c r="B214" s="371"/>
      <c r="C214" s="286"/>
      <c r="D214" s="283"/>
      <c r="E214" s="68"/>
      <c r="G214" s="334" t="s">
        <v>460</v>
      </c>
      <c r="H214" s="334"/>
      <c r="I214" s="334"/>
      <c r="J214" s="334"/>
      <c r="K214" s="385" t="s">
        <v>194</v>
      </c>
      <c r="L214" s="386"/>
      <c r="M214" s="386"/>
      <c r="N214" s="386"/>
      <c r="O214" s="386"/>
      <c r="P214" s="386"/>
      <c r="Q214" s="386"/>
      <c r="R214" s="386"/>
      <c r="S214" s="386"/>
      <c r="T214" s="386"/>
      <c r="U214" s="386"/>
      <c r="V214" s="386"/>
      <c r="W214" s="386"/>
      <c r="X214" s="386"/>
      <c r="Y214" s="386"/>
      <c r="Z214" s="380" t="s">
        <v>54</v>
      </c>
      <c r="AA214" s="380"/>
      <c r="AB214" s="365"/>
      <c r="AC214" s="365"/>
      <c r="AD214" s="365"/>
      <c r="AE214" s="365"/>
      <c r="AF214" s="357"/>
      <c r="AG214" s="358"/>
      <c r="AH214" s="358"/>
      <c r="AI214" s="358"/>
      <c r="AJ214" s="359"/>
      <c r="AK214" s="407">
        <f t="shared" si="21"/>
        <v>0</v>
      </c>
      <c r="AL214" s="407"/>
      <c r="AM214" s="407"/>
      <c r="AN214" s="407"/>
      <c r="AO214" s="407"/>
      <c r="AP214" s="407"/>
      <c r="AQ214" s="407"/>
      <c r="AR214" s="374">
        <f t="shared" si="22"/>
        <v>0</v>
      </c>
      <c r="AS214" s="374"/>
      <c r="AT214" s="373"/>
      <c r="AU214" s="373"/>
      <c r="AV214" s="373"/>
      <c r="AW214" s="373"/>
      <c r="AX214" s="373"/>
      <c r="AY214" s="373"/>
      <c r="AZ214" s="373"/>
      <c r="BA214" s="373"/>
      <c r="BB214" s="373"/>
      <c r="BC214" s="373"/>
      <c r="BD214" s="373"/>
      <c r="BE214" s="373"/>
      <c r="BF214" s="373"/>
      <c r="BG214" s="373"/>
      <c r="BH214" s="373"/>
      <c r="BI214" s="373"/>
      <c r="BJ214" s="373"/>
      <c r="BK214" s="373"/>
      <c r="BL214" s="373"/>
      <c r="BM214" s="373"/>
      <c r="BN214" s="373"/>
      <c r="BO214" s="373"/>
      <c r="BP214" s="373"/>
      <c r="BQ214" s="373"/>
      <c r="BR214" s="373"/>
    </row>
    <row r="215" spans="1:70" s="70" customFormat="1" ht="10.5" customHeight="1">
      <c r="A215" s="197"/>
      <c r="B215" s="371"/>
      <c r="C215" s="286"/>
      <c r="D215" s="283"/>
      <c r="E215" s="68"/>
      <c r="G215" s="334" t="s">
        <v>461</v>
      </c>
      <c r="H215" s="334"/>
      <c r="I215" s="334"/>
      <c r="J215" s="334"/>
      <c r="K215" s="385" t="s">
        <v>212</v>
      </c>
      <c r="L215" s="386"/>
      <c r="M215" s="386"/>
      <c r="N215" s="386"/>
      <c r="O215" s="386"/>
      <c r="P215" s="386"/>
      <c r="Q215" s="386"/>
      <c r="R215" s="386"/>
      <c r="S215" s="386"/>
      <c r="T215" s="386"/>
      <c r="U215" s="386"/>
      <c r="V215" s="386"/>
      <c r="W215" s="386"/>
      <c r="X215" s="386"/>
      <c r="Y215" s="386"/>
      <c r="Z215" s="380" t="s">
        <v>54</v>
      </c>
      <c r="AA215" s="380"/>
      <c r="AB215" s="365"/>
      <c r="AC215" s="365"/>
      <c r="AD215" s="365"/>
      <c r="AE215" s="365"/>
      <c r="AF215" s="357"/>
      <c r="AG215" s="358"/>
      <c r="AH215" s="358"/>
      <c r="AI215" s="358"/>
      <c r="AJ215" s="359"/>
      <c r="AK215" s="407">
        <f t="shared" si="21"/>
        <v>0</v>
      </c>
      <c r="AL215" s="407"/>
      <c r="AM215" s="407"/>
      <c r="AN215" s="407"/>
      <c r="AO215" s="407"/>
      <c r="AP215" s="407"/>
      <c r="AQ215" s="407"/>
      <c r="AR215" s="374">
        <f t="shared" si="22"/>
        <v>0</v>
      </c>
      <c r="AS215" s="374"/>
      <c r="AT215" s="373"/>
      <c r="AU215" s="373"/>
      <c r="AV215" s="373"/>
      <c r="AW215" s="373"/>
      <c r="AX215" s="373"/>
      <c r="AY215" s="373"/>
      <c r="AZ215" s="373"/>
      <c r="BA215" s="373"/>
      <c r="BB215" s="373"/>
      <c r="BC215" s="373"/>
      <c r="BD215" s="373"/>
      <c r="BE215" s="373"/>
      <c r="BF215" s="373"/>
      <c r="BG215" s="373"/>
      <c r="BH215" s="373"/>
      <c r="BI215" s="373"/>
      <c r="BJ215" s="373"/>
      <c r="BK215" s="373"/>
      <c r="BL215" s="373"/>
      <c r="BM215" s="373"/>
      <c r="BN215" s="373"/>
      <c r="BO215" s="373"/>
      <c r="BP215" s="373"/>
      <c r="BQ215" s="373"/>
      <c r="BR215" s="373"/>
    </row>
    <row r="216" spans="1:70" s="70" customFormat="1" ht="10.5" customHeight="1">
      <c r="A216" s="197"/>
      <c r="B216" s="371"/>
      <c r="C216" s="286"/>
      <c r="D216" s="283"/>
      <c r="E216" s="68"/>
      <c r="G216" s="334" t="s">
        <v>462</v>
      </c>
      <c r="H216" s="334"/>
      <c r="I216" s="334"/>
      <c r="J216" s="334"/>
      <c r="K216" s="385" t="s">
        <v>213</v>
      </c>
      <c r="L216" s="386"/>
      <c r="M216" s="386"/>
      <c r="N216" s="386"/>
      <c r="O216" s="386"/>
      <c r="P216" s="386"/>
      <c r="Q216" s="386"/>
      <c r="R216" s="386"/>
      <c r="S216" s="386"/>
      <c r="T216" s="386"/>
      <c r="U216" s="386"/>
      <c r="V216" s="386"/>
      <c r="W216" s="386"/>
      <c r="X216" s="386"/>
      <c r="Y216" s="386"/>
      <c r="Z216" s="380" t="s">
        <v>54</v>
      </c>
      <c r="AA216" s="380"/>
      <c r="AB216" s="365"/>
      <c r="AC216" s="365"/>
      <c r="AD216" s="365"/>
      <c r="AE216" s="365"/>
      <c r="AF216" s="357"/>
      <c r="AG216" s="358"/>
      <c r="AH216" s="358"/>
      <c r="AI216" s="358"/>
      <c r="AJ216" s="359"/>
      <c r="AK216" s="407">
        <f t="shared" si="21"/>
        <v>0</v>
      </c>
      <c r="AL216" s="407"/>
      <c r="AM216" s="407"/>
      <c r="AN216" s="407"/>
      <c r="AO216" s="407"/>
      <c r="AP216" s="407"/>
      <c r="AQ216" s="407"/>
      <c r="AR216" s="374">
        <f t="shared" si="22"/>
        <v>0</v>
      </c>
      <c r="AS216" s="374"/>
      <c r="AT216" s="373"/>
      <c r="AU216" s="373"/>
      <c r="AV216" s="373"/>
      <c r="AW216" s="373"/>
      <c r="AX216" s="373"/>
      <c r="AY216" s="373"/>
      <c r="AZ216" s="373"/>
      <c r="BA216" s="373"/>
      <c r="BB216" s="373"/>
      <c r="BC216" s="373"/>
      <c r="BD216" s="373"/>
      <c r="BE216" s="373"/>
      <c r="BF216" s="373"/>
      <c r="BG216" s="373"/>
      <c r="BH216" s="373"/>
      <c r="BI216" s="373"/>
      <c r="BJ216" s="373"/>
      <c r="BK216" s="373"/>
      <c r="BL216" s="373"/>
      <c r="BM216" s="373"/>
      <c r="BN216" s="373"/>
      <c r="BO216" s="373"/>
      <c r="BP216" s="373"/>
      <c r="BQ216" s="373"/>
      <c r="BR216" s="373"/>
    </row>
    <row r="217" spans="1:70" s="70" customFormat="1" ht="10.5" customHeight="1">
      <c r="A217" s="197"/>
      <c r="B217" s="371"/>
      <c r="C217" s="286"/>
      <c r="D217" s="283"/>
      <c r="E217" s="68"/>
      <c r="G217" s="334" t="s">
        <v>463</v>
      </c>
      <c r="H217" s="334"/>
      <c r="I217" s="334"/>
      <c r="J217" s="334"/>
      <c r="K217" s="385" t="s">
        <v>190</v>
      </c>
      <c r="L217" s="386"/>
      <c r="M217" s="386"/>
      <c r="N217" s="386"/>
      <c r="O217" s="386"/>
      <c r="P217" s="386"/>
      <c r="Q217" s="386"/>
      <c r="R217" s="386"/>
      <c r="S217" s="386"/>
      <c r="T217" s="386"/>
      <c r="U217" s="386"/>
      <c r="V217" s="386"/>
      <c r="W217" s="386"/>
      <c r="X217" s="386"/>
      <c r="Y217" s="386"/>
      <c r="Z217" s="380" t="s">
        <v>54</v>
      </c>
      <c r="AA217" s="380"/>
      <c r="AB217" s="365"/>
      <c r="AC217" s="365"/>
      <c r="AD217" s="365"/>
      <c r="AE217" s="365"/>
      <c r="AF217" s="357"/>
      <c r="AG217" s="358"/>
      <c r="AH217" s="358"/>
      <c r="AI217" s="358"/>
      <c r="AJ217" s="359"/>
      <c r="AK217" s="407">
        <f t="shared" si="21"/>
        <v>0</v>
      </c>
      <c r="AL217" s="407"/>
      <c r="AM217" s="407"/>
      <c r="AN217" s="407"/>
      <c r="AO217" s="407"/>
      <c r="AP217" s="407"/>
      <c r="AQ217" s="407"/>
      <c r="AR217" s="374">
        <f t="shared" si="22"/>
        <v>0</v>
      </c>
      <c r="AS217" s="374"/>
      <c r="AT217" s="373"/>
      <c r="AU217" s="373"/>
      <c r="AV217" s="373"/>
      <c r="AW217" s="373"/>
      <c r="AX217" s="373"/>
      <c r="AY217" s="373"/>
      <c r="AZ217" s="373"/>
      <c r="BA217" s="373"/>
      <c r="BB217" s="373"/>
      <c r="BC217" s="373"/>
      <c r="BD217" s="373"/>
      <c r="BE217" s="373"/>
      <c r="BF217" s="373"/>
      <c r="BG217" s="373"/>
      <c r="BH217" s="373"/>
      <c r="BI217" s="373"/>
      <c r="BJ217" s="373"/>
      <c r="BK217" s="373"/>
      <c r="BL217" s="373"/>
      <c r="BM217" s="373"/>
      <c r="BN217" s="373"/>
      <c r="BO217" s="373"/>
      <c r="BP217" s="373"/>
      <c r="BQ217" s="373"/>
      <c r="BR217" s="373"/>
    </row>
    <row r="218" spans="1:70" s="70" customFormat="1" ht="10.5" customHeight="1">
      <c r="A218" s="197"/>
      <c r="B218" s="111"/>
      <c r="C218" s="116"/>
      <c r="D218" s="48"/>
      <c r="E218" s="68"/>
      <c r="G218" s="334" t="s">
        <v>464</v>
      </c>
      <c r="H218" s="334"/>
      <c r="I218" s="334"/>
      <c r="J218" s="334"/>
      <c r="K218" s="506"/>
      <c r="L218" s="506"/>
      <c r="M218" s="506"/>
      <c r="N218" s="506"/>
      <c r="O218" s="506"/>
      <c r="P218" s="506"/>
      <c r="Q218" s="506"/>
      <c r="R218" s="506"/>
      <c r="S218" s="506"/>
      <c r="T218" s="506"/>
      <c r="U218" s="506"/>
      <c r="V218" s="506"/>
      <c r="W218" s="506"/>
      <c r="X218" s="506"/>
      <c r="Y218" s="506"/>
      <c r="Z218" s="393"/>
      <c r="AA218" s="393"/>
      <c r="AB218" s="365"/>
      <c r="AC218" s="365"/>
      <c r="AD218" s="365"/>
      <c r="AE218" s="365"/>
      <c r="AF218" s="365"/>
      <c r="AG218" s="365"/>
      <c r="AH218" s="365"/>
      <c r="AI218" s="365"/>
      <c r="AJ218" s="365"/>
      <c r="AK218" s="407">
        <f t="shared" si="21"/>
        <v>0</v>
      </c>
      <c r="AL218" s="407"/>
      <c r="AM218" s="407"/>
      <c r="AN218" s="407"/>
      <c r="AO218" s="407"/>
      <c r="AP218" s="407"/>
      <c r="AQ218" s="407"/>
      <c r="AR218" s="374">
        <f t="shared" si="22"/>
        <v>0</v>
      </c>
      <c r="AS218" s="374"/>
      <c r="AT218" s="373"/>
      <c r="AU218" s="373"/>
      <c r="AV218" s="373"/>
      <c r="AW218" s="373"/>
      <c r="AX218" s="373"/>
      <c r="AY218" s="373"/>
      <c r="AZ218" s="373"/>
      <c r="BA218" s="373"/>
      <c r="BB218" s="373"/>
      <c r="BC218" s="373"/>
      <c r="BD218" s="373"/>
      <c r="BE218" s="373"/>
      <c r="BF218" s="373"/>
      <c r="BG218" s="373"/>
      <c r="BH218" s="373"/>
      <c r="BI218" s="373"/>
      <c r="BJ218" s="373"/>
      <c r="BK218" s="373"/>
      <c r="BL218" s="373"/>
      <c r="BM218" s="373"/>
      <c r="BN218" s="373"/>
      <c r="BO218" s="373"/>
      <c r="BP218" s="373"/>
      <c r="BQ218" s="373"/>
      <c r="BR218" s="373"/>
    </row>
    <row r="219" spans="1:70" s="70" customFormat="1" ht="10.5" customHeight="1">
      <c r="A219" s="197"/>
      <c r="B219" s="111"/>
      <c r="C219" s="116"/>
      <c r="D219" s="48"/>
      <c r="E219" s="68"/>
      <c r="G219" s="334" t="s">
        <v>465</v>
      </c>
      <c r="H219" s="334"/>
      <c r="I219" s="334"/>
      <c r="J219" s="334"/>
      <c r="K219" s="506"/>
      <c r="L219" s="506"/>
      <c r="M219" s="506"/>
      <c r="N219" s="506"/>
      <c r="O219" s="506"/>
      <c r="P219" s="506"/>
      <c r="Q219" s="506"/>
      <c r="R219" s="506"/>
      <c r="S219" s="506"/>
      <c r="T219" s="506"/>
      <c r="U219" s="506"/>
      <c r="V219" s="506"/>
      <c r="W219" s="506"/>
      <c r="X219" s="506"/>
      <c r="Y219" s="506"/>
      <c r="Z219" s="393"/>
      <c r="AA219" s="393"/>
      <c r="AB219" s="365"/>
      <c r="AC219" s="365"/>
      <c r="AD219" s="365"/>
      <c r="AE219" s="365"/>
      <c r="AF219" s="381"/>
      <c r="AG219" s="381"/>
      <c r="AH219" s="381"/>
      <c r="AI219" s="381"/>
      <c r="AJ219" s="381"/>
      <c r="AK219" s="407">
        <f t="shared" si="21"/>
        <v>0</v>
      </c>
      <c r="AL219" s="407"/>
      <c r="AM219" s="407"/>
      <c r="AN219" s="407"/>
      <c r="AO219" s="407"/>
      <c r="AP219" s="407"/>
      <c r="AQ219" s="407"/>
      <c r="AR219" s="374">
        <f t="shared" si="22"/>
        <v>0</v>
      </c>
      <c r="AS219" s="374"/>
      <c r="AT219" s="373"/>
      <c r="AU219" s="373"/>
      <c r="AV219" s="373"/>
      <c r="AW219" s="373"/>
      <c r="AX219" s="373"/>
      <c r="AY219" s="373"/>
      <c r="AZ219" s="373"/>
      <c r="BA219" s="373"/>
      <c r="BB219" s="373"/>
      <c r="BC219" s="373"/>
      <c r="BD219" s="373"/>
      <c r="BE219" s="373"/>
      <c r="BF219" s="373"/>
      <c r="BG219" s="373"/>
      <c r="BH219" s="373"/>
      <c r="BI219" s="373"/>
      <c r="BJ219" s="373"/>
      <c r="BK219" s="373"/>
      <c r="BL219" s="373"/>
      <c r="BM219" s="373"/>
      <c r="BN219" s="373"/>
      <c r="BO219" s="373"/>
      <c r="BP219" s="373"/>
      <c r="BQ219" s="373"/>
      <c r="BR219" s="373"/>
    </row>
    <row r="220" spans="1:70" s="70" customFormat="1" ht="10.5" customHeight="1">
      <c r="A220" s="196"/>
      <c r="B220" s="111"/>
      <c r="C220" s="115">
        <f>C209+1</f>
        <v>16</v>
      </c>
      <c r="D220" s="48" t="s">
        <v>602</v>
      </c>
      <c r="E220" s="68" t="s">
        <v>303</v>
      </c>
      <c r="G220" s="372" t="s">
        <v>466</v>
      </c>
      <c r="H220" s="372"/>
      <c r="I220" s="372"/>
      <c r="J220" s="372"/>
      <c r="K220" s="405" t="s">
        <v>214</v>
      </c>
      <c r="L220" s="406"/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  <c r="AA220" s="406"/>
      <c r="AB220" s="406"/>
      <c r="AC220" s="406"/>
      <c r="AD220" s="406"/>
      <c r="AE220" s="406"/>
      <c r="AF220" s="406"/>
      <c r="AG220" s="406"/>
      <c r="AH220" s="406"/>
      <c r="AI220" s="406"/>
      <c r="AJ220" s="406"/>
      <c r="AK220" s="416">
        <f>MAX(0.000000001,SUM(AK221:AQ225))</f>
        <v>1E-09</v>
      </c>
      <c r="AL220" s="416"/>
      <c r="AM220" s="416"/>
      <c r="AN220" s="416"/>
      <c r="AO220" s="416"/>
      <c r="AP220" s="416"/>
      <c r="AQ220" s="416"/>
      <c r="AR220" s="416">
        <f>ROUND(AK220/$AK$269,6)*100</f>
        <v>9.999999999999999E-05</v>
      </c>
      <c r="AS220" s="416"/>
      <c r="AT220" s="412" t="s">
        <v>37</v>
      </c>
      <c r="AU220" s="412"/>
      <c r="AV220" s="412"/>
      <c r="AW220" s="412"/>
      <c r="AX220" s="412"/>
      <c r="AY220" s="412"/>
      <c r="AZ220" s="412"/>
      <c r="BA220" s="412"/>
      <c r="BB220" s="412"/>
      <c r="BC220" s="412"/>
      <c r="BD220" s="412"/>
      <c r="BE220" s="412"/>
      <c r="BF220" s="412"/>
      <c r="BG220" s="412"/>
      <c r="BH220" s="412"/>
      <c r="BI220" s="412"/>
      <c r="BJ220" s="412"/>
      <c r="BK220" s="412"/>
      <c r="BL220" s="412"/>
      <c r="BM220" s="412"/>
      <c r="BN220" s="412"/>
      <c r="BO220" s="412"/>
      <c r="BP220" s="412"/>
      <c r="BQ220" s="412"/>
      <c r="BR220" s="412"/>
    </row>
    <row r="221" spans="1:70" s="70" customFormat="1" ht="10.5" customHeight="1">
      <c r="A221" s="197"/>
      <c r="B221" s="371"/>
      <c r="C221" s="286"/>
      <c r="D221" s="283"/>
      <c r="E221" s="68"/>
      <c r="G221" s="334" t="s">
        <v>467</v>
      </c>
      <c r="H221" s="334"/>
      <c r="I221" s="334"/>
      <c r="J221" s="334"/>
      <c r="K221" s="385" t="s">
        <v>215</v>
      </c>
      <c r="L221" s="386"/>
      <c r="M221" s="386"/>
      <c r="N221" s="386"/>
      <c r="O221" s="386"/>
      <c r="P221" s="386"/>
      <c r="Q221" s="386"/>
      <c r="R221" s="386"/>
      <c r="S221" s="386"/>
      <c r="T221" s="386"/>
      <c r="U221" s="386"/>
      <c r="V221" s="386"/>
      <c r="W221" s="386"/>
      <c r="X221" s="386"/>
      <c r="Y221" s="386"/>
      <c r="Z221" s="380" t="s">
        <v>158</v>
      </c>
      <c r="AA221" s="380"/>
      <c r="AB221" s="365"/>
      <c r="AC221" s="365"/>
      <c r="AD221" s="365"/>
      <c r="AE221" s="365"/>
      <c r="AF221" s="357"/>
      <c r="AG221" s="358"/>
      <c r="AH221" s="358"/>
      <c r="AI221" s="358"/>
      <c r="AJ221" s="359"/>
      <c r="AK221" s="407">
        <f aca="true" t="shared" si="23" ref="AK221:AK236">AB221*AF221</f>
        <v>0</v>
      </c>
      <c r="AL221" s="407"/>
      <c r="AM221" s="407"/>
      <c r="AN221" s="407"/>
      <c r="AO221" s="407"/>
      <c r="AP221" s="407"/>
      <c r="AQ221" s="407"/>
      <c r="AR221" s="374">
        <f>ROUND(AK221/$AK$220,6)*100</f>
        <v>0</v>
      </c>
      <c r="AS221" s="374"/>
      <c r="AT221" s="373"/>
      <c r="AU221" s="373"/>
      <c r="AV221" s="373"/>
      <c r="AW221" s="373"/>
      <c r="AX221" s="373"/>
      <c r="AY221" s="373"/>
      <c r="AZ221" s="373"/>
      <c r="BA221" s="373"/>
      <c r="BB221" s="373"/>
      <c r="BC221" s="373"/>
      <c r="BD221" s="373"/>
      <c r="BE221" s="373"/>
      <c r="BF221" s="373"/>
      <c r="BG221" s="373"/>
      <c r="BH221" s="373"/>
      <c r="BI221" s="373"/>
      <c r="BJ221" s="373"/>
      <c r="BK221" s="373"/>
      <c r="BL221" s="373"/>
      <c r="BM221" s="373"/>
      <c r="BN221" s="373"/>
      <c r="BO221" s="373"/>
      <c r="BP221" s="373"/>
      <c r="BQ221" s="373"/>
      <c r="BR221" s="373"/>
    </row>
    <row r="222" spans="1:70" s="70" customFormat="1" ht="10.5" customHeight="1">
      <c r="A222" s="197"/>
      <c r="B222" s="371"/>
      <c r="C222" s="286"/>
      <c r="D222" s="283"/>
      <c r="E222" s="68"/>
      <c r="G222" s="334" t="s">
        <v>468</v>
      </c>
      <c r="H222" s="334"/>
      <c r="I222" s="334"/>
      <c r="J222" s="334"/>
      <c r="K222" s="385" t="s">
        <v>216</v>
      </c>
      <c r="L222" s="386"/>
      <c r="M222" s="386"/>
      <c r="N222" s="386"/>
      <c r="O222" s="386"/>
      <c r="P222" s="386"/>
      <c r="Q222" s="386"/>
      <c r="R222" s="386"/>
      <c r="S222" s="386"/>
      <c r="T222" s="386"/>
      <c r="U222" s="386"/>
      <c r="V222" s="386"/>
      <c r="W222" s="386"/>
      <c r="X222" s="386"/>
      <c r="Y222" s="386"/>
      <c r="Z222" s="380" t="s">
        <v>158</v>
      </c>
      <c r="AA222" s="380"/>
      <c r="AB222" s="365"/>
      <c r="AC222" s="365"/>
      <c r="AD222" s="365"/>
      <c r="AE222" s="365"/>
      <c r="AF222" s="357"/>
      <c r="AG222" s="358"/>
      <c r="AH222" s="358"/>
      <c r="AI222" s="358"/>
      <c r="AJ222" s="359"/>
      <c r="AK222" s="407">
        <f t="shared" si="23"/>
        <v>0</v>
      </c>
      <c r="AL222" s="407"/>
      <c r="AM222" s="407"/>
      <c r="AN222" s="407"/>
      <c r="AO222" s="407"/>
      <c r="AP222" s="407"/>
      <c r="AQ222" s="407"/>
      <c r="AR222" s="374">
        <f>ROUND(AK222/$AK$220,6)*100</f>
        <v>0</v>
      </c>
      <c r="AS222" s="374"/>
      <c r="AT222" s="373"/>
      <c r="AU222" s="373"/>
      <c r="AV222" s="373"/>
      <c r="AW222" s="373"/>
      <c r="AX222" s="373"/>
      <c r="AY222" s="373"/>
      <c r="AZ222" s="373"/>
      <c r="BA222" s="373"/>
      <c r="BB222" s="373"/>
      <c r="BC222" s="373"/>
      <c r="BD222" s="373"/>
      <c r="BE222" s="373"/>
      <c r="BF222" s="373"/>
      <c r="BG222" s="373"/>
      <c r="BH222" s="373"/>
      <c r="BI222" s="373"/>
      <c r="BJ222" s="373"/>
      <c r="BK222" s="373"/>
      <c r="BL222" s="373"/>
      <c r="BM222" s="373"/>
      <c r="BN222" s="373"/>
      <c r="BO222" s="373"/>
      <c r="BP222" s="373"/>
      <c r="BQ222" s="373"/>
      <c r="BR222" s="373"/>
    </row>
    <row r="223" spans="1:70" s="70" customFormat="1" ht="10.5" customHeight="1">
      <c r="A223" s="197"/>
      <c r="B223" s="371"/>
      <c r="C223" s="286"/>
      <c r="D223" s="283"/>
      <c r="E223" s="68"/>
      <c r="G223" s="334" t="s">
        <v>469</v>
      </c>
      <c r="H223" s="334"/>
      <c r="I223" s="334"/>
      <c r="J223" s="334"/>
      <c r="K223" s="385" t="s">
        <v>217</v>
      </c>
      <c r="L223" s="386"/>
      <c r="M223" s="386"/>
      <c r="N223" s="386"/>
      <c r="O223" s="386"/>
      <c r="P223" s="386"/>
      <c r="Q223" s="386"/>
      <c r="R223" s="386"/>
      <c r="S223" s="386"/>
      <c r="T223" s="386"/>
      <c r="U223" s="386"/>
      <c r="V223" s="386"/>
      <c r="W223" s="386"/>
      <c r="X223" s="386"/>
      <c r="Y223" s="386"/>
      <c r="Z223" s="380" t="s">
        <v>158</v>
      </c>
      <c r="AA223" s="380"/>
      <c r="AB223" s="365"/>
      <c r="AC223" s="365"/>
      <c r="AD223" s="365"/>
      <c r="AE223" s="365"/>
      <c r="AF223" s="357"/>
      <c r="AG223" s="358"/>
      <c r="AH223" s="358"/>
      <c r="AI223" s="358"/>
      <c r="AJ223" s="359"/>
      <c r="AK223" s="407">
        <f t="shared" si="23"/>
        <v>0</v>
      </c>
      <c r="AL223" s="407"/>
      <c r="AM223" s="407"/>
      <c r="AN223" s="407"/>
      <c r="AO223" s="407"/>
      <c r="AP223" s="407"/>
      <c r="AQ223" s="407"/>
      <c r="AR223" s="374">
        <f>ROUND(AK223/$AK$220,6)*100</f>
        <v>0</v>
      </c>
      <c r="AS223" s="374"/>
      <c r="AT223" s="373"/>
      <c r="AU223" s="373"/>
      <c r="AV223" s="373"/>
      <c r="AW223" s="373"/>
      <c r="AX223" s="373"/>
      <c r="AY223" s="373"/>
      <c r="AZ223" s="373"/>
      <c r="BA223" s="373"/>
      <c r="BB223" s="373"/>
      <c r="BC223" s="373"/>
      <c r="BD223" s="373"/>
      <c r="BE223" s="373"/>
      <c r="BF223" s="373"/>
      <c r="BG223" s="373"/>
      <c r="BH223" s="373"/>
      <c r="BI223" s="373"/>
      <c r="BJ223" s="373"/>
      <c r="BK223" s="373"/>
      <c r="BL223" s="373"/>
      <c r="BM223" s="373"/>
      <c r="BN223" s="373"/>
      <c r="BO223" s="373"/>
      <c r="BP223" s="373"/>
      <c r="BQ223" s="373"/>
      <c r="BR223" s="373"/>
    </row>
    <row r="224" spans="1:70" s="70" customFormat="1" ht="10.5" customHeight="1">
      <c r="A224" s="197"/>
      <c r="B224" s="111"/>
      <c r="C224" s="116"/>
      <c r="D224" s="48"/>
      <c r="E224" s="68"/>
      <c r="G224" s="334" t="s">
        <v>470</v>
      </c>
      <c r="H224" s="334"/>
      <c r="I224" s="334"/>
      <c r="J224" s="334"/>
      <c r="K224" s="506"/>
      <c r="L224" s="506"/>
      <c r="M224" s="506"/>
      <c r="N224" s="506"/>
      <c r="O224" s="506"/>
      <c r="P224" s="506"/>
      <c r="Q224" s="506"/>
      <c r="R224" s="506"/>
      <c r="S224" s="506"/>
      <c r="T224" s="506"/>
      <c r="U224" s="506"/>
      <c r="V224" s="506"/>
      <c r="W224" s="506"/>
      <c r="X224" s="506"/>
      <c r="Y224" s="506"/>
      <c r="Z224" s="393"/>
      <c r="AA224" s="393"/>
      <c r="AB224" s="365"/>
      <c r="AC224" s="365"/>
      <c r="AD224" s="365"/>
      <c r="AE224" s="365"/>
      <c r="AF224" s="365"/>
      <c r="AG224" s="365"/>
      <c r="AH224" s="365"/>
      <c r="AI224" s="365"/>
      <c r="AJ224" s="365"/>
      <c r="AK224" s="407">
        <f t="shared" si="23"/>
        <v>0</v>
      </c>
      <c r="AL224" s="407"/>
      <c r="AM224" s="407"/>
      <c r="AN224" s="407"/>
      <c r="AO224" s="407"/>
      <c r="AP224" s="407"/>
      <c r="AQ224" s="407"/>
      <c r="AR224" s="374">
        <f>ROUND(AK224/$AK$220,6)*100</f>
        <v>0</v>
      </c>
      <c r="AS224" s="374"/>
      <c r="AT224" s="373"/>
      <c r="AU224" s="373"/>
      <c r="AV224" s="373"/>
      <c r="AW224" s="373"/>
      <c r="AX224" s="373"/>
      <c r="AY224" s="373"/>
      <c r="AZ224" s="373"/>
      <c r="BA224" s="373"/>
      <c r="BB224" s="373"/>
      <c r="BC224" s="373"/>
      <c r="BD224" s="373"/>
      <c r="BE224" s="373"/>
      <c r="BF224" s="373"/>
      <c r="BG224" s="373"/>
      <c r="BH224" s="373"/>
      <c r="BI224" s="373"/>
      <c r="BJ224" s="373"/>
      <c r="BK224" s="373"/>
      <c r="BL224" s="373"/>
      <c r="BM224" s="373"/>
      <c r="BN224" s="373"/>
      <c r="BO224" s="373"/>
      <c r="BP224" s="373"/>
      <c r="BQ224" s="373"/>
      <c r="BR224" s="373"/>
    </row>
    <row r="225" spans="1:183" s="70" customFormat="1" ht="10.5" customHeight="1">
      <c r="A225" s="197"/>
      <c r="B225" s="111"/>
      <c r="C225" s="116"/>
      <c r="D225" s="48"/>
      <c r="E225" s="68"/>
      <c r="G225" s="334" t="s">
        <v>471</v>
      </c>
      <c r="H225" s="334"/>
      <c r="I225" s="334"/>
      <c r="J225" s="334"/>
      <c r="K225" s="506"/>
      <c r="L225" s="506"/>
      <c r="M225" s="506"/>
      <c r="N225" s="506"/>
      <c r="O225" s="506"/>
      <c r="P225" s="506"/>
      <c r="Q225" s="506"/>
      <c r="R225" s="506"/>
      <c r="S225" s="506"/>
      <c r="T225" s="506"/>
      <c r="U225" s="506"/>
      <c r="V225" s="506"/>
      <c r="W225" s="506"/>
      <c r="X225" s="506"/>
      <c r="Y225" s="506"/>
      <c r="Z225" s="393"/>
      <c r="AA225" s="393"/>
      <c r="AB225" s="365"/>
      <c r="AC225" s="365"/>
      <c r="AD225" s="365"/>
      <c r="AE225" s="365"/>
      <c r="AF225" s="365"/>
      <c r="AG225" s="365"/>
      <c r="AH225" s="365"/>
      <c r="AI225" s="365"/>
      <c r="AJ225" s="365"/>
      <c r="AK225" s="407">
        <f t="shared" si="23"/>
        <v>0</v>
      </c>
      <c r="AL225" s="407"/>
      <c r="AM225" s="407"/>
      <c r="AN225" s="407"/>
      <c r="AO225" s="407"/>
      <c r="AP225" s="407"/>
      <c r="AQ225" s="407"/>
      <c r="AR225" s="374">
        <f>ROUND(AK225/$AK$220,6)*100</f>
        <v>0</v>
      </c>
      <c r="AS225" s="374"/>
      <c r="AT225" s="373"/>
      <c r="AU225" s="373"/>
      <c r="AV225" s="373"/>
      <c r="AW225" s="373"/>
      <c r="AX225" s="373"/>
      <c r="AY225" s="373"/>
      <c r="AZ225" s="373"/>
      <c r="BA225" s="373"/>
      <c r="BB225" s="373"/>
      <c r="BC225" s="373"/>
      <c r="BD225" s="373"/>
      <c r="BE225" s="373"/>
      <c r="BF225" s="373"/>
      <c r="BG225" s="373"/>
      <c r="BH225" s="373"/>
      <c r="BI225" s="373"/>
      <c r="BJ225" s="373"/>
      <c r="BK225" s="373"/>
      <c r="BL225" s="373"/>
      <c r="BM225" s="373"/>
      <c r="BN225" s="373"/>
      <c r="BO225" s="373"/>
      <c r="BP225" s="373"/>
      <c r="BQ225" s="373"/>
      <c r="BR225" s="373"/>
      <c r="BW225" s="119"/>
      <c r="BX225" s="119"/>
      <c r="BY225" s="119"/>
      <c r="BZ225" s="119"/>
      <c r="CA225" s="119"/>
      <c r="CB225" s="119"/>
      <c r="CC225" s="119"/>
      <c r="CD225" s="119"/>
      <c r="CE225" s="119"/>
      <c r="CF225" s="119"/>
      <c r="CG225" s="119"/>
      <c r="CH225" s="119"/>
      <c r="CI225" s="119"/>
      <c r="CJ225" s="119"/>
      <c r="CK225" s="119"/>
      <c r="CL225" s="119"/>
      <c r="CM225" s="119"/>
      <c r="CN225" s="119"/>
      <c r="CO225" s="119"/>
      <c r="CP225" s="119"/>
      <c r="CQ225" s="119"/>
      <c r="CR225" s="119"/>
      <c r="CS225" s="119"/>
      <c r="CT225" s="119"/>
      <c r="CU225" s="119"/>
      <c r="CV225" s="119"/>
      <c r="CW225" s="119"/>
      <c r="CX225" s="119"/>
      <c r="CY225" s="119"/>
      <c r="CZ225" s="119"/>
      <c r="DA225" s="119"/>
      <c r="DB225" s="119"/>
      <c r="DC225" s="119"/>
      <c r="DD225" s="119"/>
      <c r="DE225" s="119"/>
      <c r="DF225" s="119"/>
      <c r="DG225" s="119"/>
      <c r="DH225" s="119"/>
      <c r="DI225" s="119"/>
      <c r="DJ225" s="119"/>
      <c r="DK225" s="119"/>
      <c r="DL225" s="119"/>
      <c r="DM225" s="119"/>
      <c r="DN225" s="119"/>
      <c r="DO225" s="119"/>
      <c r="DP225" s="119"/>
      <c r="DQ225" s="119"/>
      <c r="DR225" s="119"/>
      <c r="DS225" s="119"/>
      <c r="DT225" s="119"/>
      <c r="DU225" s="119"/>
      <c r="DV225" s="119"/>
      <c r="DW225" s="119"/>
      <c r="DX225" s="119"/>
      <c r="DY225" s="119"/>
      <c r="DZ225" s="119"/>
      <c r="EA225" s="119"/>
      <c r="EB225" s="119"/>
      <c r="EC225" s="119"/>
      <c r="ED225" s="119"/>
      <c r="EE225" s="119"/>
      <c r="EF225" s="119"/>
      <c r="EG225" s="119"/>
      <c r="EH225" s="119"/>
      <c r="EI225" s="119"/>
      <c r="EJ225" s="119"/>
      <c r="EK225" s="119"/>
      <c r="EL225" s="119"/>
      <c r="EM225" s="119"/>
      <c r="EN225" s="119"/>
      <c r="EO225" s="119"/>
      <c r="EP225" s="119"/>
      <c r="EQ225" s="119"/>
      <c r="ER225" s="119"/>
      <c r="ES225" s="119"/>
      <c r="ET225" s="119"/>
      <c r="EU225" s="119"/>
      <c r="EV225" s="119"/>
      <c r="EW225" s="119"/>
      <c r="EX225" s="119"/>
      <c r="EY225" s="119"/>
      <c r="EZ225" s="119"/>
      <c r="FA225" s="119"/>
      <c r="FB225" s="119"/>
      <c r="FC225" s="119"/>
      <c r="FD225" s="119"/>
      <c r="FE225" s="119"/>
      <c r="FF225" s="119"/>
      <c r="FG225" s="119"/>
      <c r="FH225" s="119"/>
      <c r="FI225" s="119"/>
      <c r="FJ225" s="119"/>
      <c r="FK225" s="119"/>
      <c r="FL225" s="119"/>
      <c r="FM225" s="119"/>
      <c r="FN225" s="119"/>
      <c r="FO225" s="119"/>
      <c r="FP225" s="119"/>
      <c r="FQ225" s="119"/>
      <c r="FR225" s="119"/>
      <c r="FS225" s="119"/>
      <c r="FT225" s="119"/>
      <c r="FU225" s="119"/>
      <c r="FV225" s="119"/>
      <c r="FW225" s="119"/>
      <c r="FX225" s="119"/>
      <c r="FY225" s="119"/>
      <c r="FZ225" s="119"/>
      <c r="GA225" s="119"/>
    </row>
    <row r="226" spans="1:183" s="70" customFormat="1" ht="10.5" customHeight="1">
      <c r="A226" s="196"/>
      <c r="B226" s="111"/>
      <c r="C226" s="115">
        <f>C220+1</f>
        <v>17</v>
      </c>
      <c r="D226" s="48" t="s">
        <v>602</v>
      </c>
      <c r="E226" s="68" t="s">
        <v>303</v>
      </c>
      <c r="G226" s="372" t="s">
        <v>472</v>
      </c>
      <c r="H226" s="372"/>
      <c r="I226" s="372"/>
      <c r="J226" s="372"/>
      <c r="K226" s="405" t="s">
        <v>218</v>
      </c>
      <c r="L226" s="406"/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  <c r="AA226" s="406"/>
      <c r="AB226" s="406"/>
      <c r="AC226" s="406"/>
      <c r="AD226" s="406"/>
      <c r="AE226" s="406"/>
      <c r="AF226" s="406"/>
      <c r="AG226" s="406"/>
      <c r="AH226" s="406"/>
      <c r="AI226" s="406"/>
      <c r="AJ226" s="406"/>
      <c r="AK226" s="416">
        <f>MAX(0.000000001,SUM(AK227:AQ236))</f>
        <v>1E-09</v>
      </c>
      <c r="AL226" s="416"/>
      <c r="AM226" s="416"/>
      <c r="AN226" s="416"/>
      <c r="AO226" s="416"/>
      <c r="AP226" s="416"/>
      <c r="AQ226" s="416"/>
      <c r="AR226" s="416">
        <f>ROUND(AK226/$AK$269,6)*100</f>
        <v>9.999999999999999E-05</v>
      </c>
      <c r="AS226" s="416"/>
      <c r="AT226" s="412" t="s">
        <v>37</v>
      </c>
      <c r="AU226" s="412"/>
      <c r="AV226" s="412"/>
      <c r="AW226" s="412"/>
      <c r="AX226" s="412"/>
      <c r="AY226" s="412"/>
      <c r="AZ226" s="412"/>
      <c r="BA226" s="412"/>
      <c r="BB226" s="412"/>
      <c r="BC226" s="412"/>
      <c r="BD226" s="412"/>
      <c r="BE226" s="412"/>
      <c r="BF226" s="412"/>
      <c r="BG226" s="412"/>
      <c r="BH226" s="412"/>
      <c r="BI226" s="412"/>
      <c r="BJ226" s="412"/>
      <c r="BK226" s="412"/>
      <c r="BL226" s="412"/>
      <c r="BM226" s="412"/>
      <c r="BN226" s="412"/>
      <c r="BO226" s="412"/>
      <c r="BP226" s="412"/>
      <c r="BQ226" s="412"/>
      <c r="BR226" s="412"/>
      <c r="BW226" s="119"/>
      <c r="BX226" s="119"/>
      <c r="BY226" s="119"/>
      <c r="BZ226" s="119"/>
      <c r="CA226" s="119"/>
      <c r="CB226" s="119"/>
      <c r="CC226" s="119"/>
      <c r="CD226" s="119"/>
      <c r="CE226" s="119"/>
      <c r="CF226" s="119"/>
      <c r="CG226" s="119"/>
      <c r="CH226" s="119"/>
      <c r="CI226" s="119"/>
      <c r="CJ226" s="119"/>
      <c r="CK226" s="119"/>
      <c r="CL226" s="119"/>
      <c r="CM226" s="119"/>
      <c r="CN226" s="119"/>
      <c r="CO226" s="119"/>
      <c r="CP226" s="119"/>
      <c r="CQ226" s="119"/>
      <c r="CR226" s="119"/>
      <c r="CS226" s="119"/>
      <c r="CT226" s="119"/>
      <c r="CU226" s="119"/>
      <c r="CV226" s="119"/>
      <c r="CW226" s="119"/>
      <c r="CX226" s="119"/>
      <c r="CY226" s="119"/>
      <c r="CZ226" s="119"/>
      <c r="DA226" s="119"/>
      <c r="DB226" s="119"/>
      <c r="DC226" s="119"/>
      <c r="DD226" s="119"/>
      <c r="DE226" s="119"/>
      <c r="DF226" s="119"/>
      <c r="DG226" s="119"/>
      <c r="DH226" s="119"/>
      <c r="DI226" s="119"/>
      <c r="DJ226" s="119"/>
      <c r="DK226" s="119"/>
      <c r="DL226" s="119"/>
      <c r="DM226" s="119"/>
      <c r="DN226" s="119"/>
      <c r="DO226" s="119"/>
      <c r="DP226" s="119"/>
      <c r="DQ226" s="119"/>
      <c r="DR226" s="119"/>
      <c r="DS226" s="119"/>
      <c r="DT226" s="119"/>
      <c r="DU226" s="119"/>
      <c r="DV226" s="119"/>
      <c r="DW226" s="119"/>
      <c r="DX226" s="119"/>
      <c r="DY226" s="119"/>
      <c r="DZ226" s="119"/>
      <c r="EA226" s="119"/>
      <c r="EB226" s="119"/>
      <c r="EC226" s="119"/>
      <c r="ED226" s="119"/>
      <c r="EE226" s="119"/>
      <c r="EF226" s="119"/>
      <c r="EG226" s="119"/>
      <c r="EH226" s="119"/>
      <c r="EI226" s="119"/>
      <c r="EJ226" s="119"/>
      <c r="EK226" s="119"/>
      <c r="EL226" s="119"/>
      <c r="EM226" s="119"/>
      <c r="EN226" s="119"/>
      <c r="EO226" s="119"/>
      <c r="EP226" s="119"/>
      <c r="EQ226" s="119"/>
      <c r="ER226" s="119"/>
      <c r="ES226" s="119"/>
      <c r="ET226" s="119"/>
      <c r="EU226" s="119"/>
      <c r="EV226" s="119"/>
      <c r="EW226" s="119"/>
      <c r="EX226" s="119"/>
      <c r="EY226" s="119"/>
      <c r="EZ226" s="119"/>
      <c r="FA226" s="119"/>
      <c r="FB226" s="119"/>
      <c r="FC226" s="119"/>
      <c r="FD226" s="119"/>
      <c r="FE226" s="119"/>
      <c r="FF226" s="119"/>
      <c r="FG226" s="119"/>
      <c r="FH226" s="119"/>
      <c r="FI226" s="119"/>
      <c r="FJ226" s="119"/>
      <c r="FK226" s="119"/>
      <c r="FL226" s="119"/>
      <c r="FM226" s="119"/>
      <c r="FN226" s="119"/>
      <c r="FO226" s="119"/>
      <c r="FP226" s="119"/>
      <c r="FQ226" s="119"/>
      <c r="FR226" s="119"/>
      <c r="FS226" s="119"/>
      <c r="FT226" s="119"/>
      <c r="FU226" s="119"/>
      <c r="FV226" s="119"/>
      <c r="FW226" s="119"/>
      <c r="FX226" s="119"/>
      <c r="FY226" s="119"/>
      <c r="FZ226" s="119"/>
      <c r="GA226" s="119"/>
    </row>
    <row r="227" spans="1:183" s="70" customFormat="1" ht="10.5" customHeight="1">
      <c r="A227" s="197"/>
      <c r="B227" s="364"/>
      <c r="C227" s="286"/>
      <c r="D227" s="369"/>
      <c r="E227" s="68"/>
      <c r="G227" s="334" t="s">
        <v>473</v>
      </c>
      <c r="H227" s="334"/>
      <c r="I227" s="334"/>
      <c r="J227" s="334"/>
      <c r="K227" s="385" t="s">
        <v>219</v>
      </c>
      <c r="L227" s="386"/>
      <c r="M227" s="386"/>
      <c r="N227" s="386"/>
      <c r="O227" s="386"/>
      <c r="P227" s="386"/>
      <c r="Q227" s="386"/>
      <c r="R227" s="386"/>
      <c r="S227" s="386"/>
      <c r="T227" s="386"/>
      <c r="U227" s="386"/>
      <c r="V227" s="386"/>
      <c r="W227" s="386"/>
      <c r="X227" s="386"/>
      <c r="Y227" s="386"/>
      <c r="Z227" s="380" t="s">
        <v>132</v>
      </c>
      <c r="AA227" s="380"/>
      <c r="AB227" s="360">
        <v>1</v>
      </c>
      <c r="AC227" s="360"/>
      <c r="AD227" s="360"/>
      <c r="AE227" s="360"/>
      <c r="AF227" s="357"/>
      <c r="AG227" s="358"/>
      <c r="AH227" s="358"/>
      <c r="AI227" s="358"/>
      <c r="AJ227" s="359"/>
      <c r="AK227" s="407">
        <f aca="true" t="shared" si="24" ref="AK227:AK232">AB227*AF227</f>
        <v>0</v>
      </c>
      <c r="AL227" s="407"/>
      <c r="AM227" s="407"/>
      <c r="AN227" s="407"/>
      <c r="AO227" s="407"/>
      <c r="AP227" s="407"/>
      <c r="AQ227" s="407"/>
      <c r="AR227" s="374">
        <f aca="true" t="shared" si="25" ref="AR227:AR236">ROUND(AK227/$AK$226,6)*100</f>
        <v>0</v>
      </c>
      <c r="AS227" s="374"/>
      <c r="AT227" s="373"/>
      <c r="AU227" s="373"/>
      <c r="AV227" s="373"/>
      <c r="AW227" s="373"/>
      <c r="AX227" s="373"/>
      <c r="AY227" s="373"/>
      <c r="AZ227" s="373"/>
      <c r="BA227" s="373"/>
      <c r="BB227" s="373"/>
      <c r="BC227" s="373"/>
      <c r="BD227" s="373"/>
      <c r="BE227" s="373"/>
      <c r="BF227" s="373"/>
      <c r="BG227" s="373"/>
      <c r="BH227" s="373"/>
      <c r="BI227" s="373"/>
      <c r="BJ227" s="373"/>
      <c r="BK227" s="373"/>
      <c r="BL227" s="373"/>
      <c r="BM227" s="373"/>
      <c r="BN227" s="373"/>
      <c r="BO227" s="373"/>
      <c r="BP227" s="373"/>
      <c r="BQ227" s="373"/>
      <c r="BR227" s="373"/>
      <c r="BW227" s="119"/>
      <c r="BX227" s="119"/>
      <c r="BY227" s="119"/>
      <c r="BZ227" s="119"/>
      <c r="CA227" s="119"/>
      <c r="CB227" s="119"/>
      <c r="CC227" s="119"/>
      <c r="CD227" s="119"/>
      <c r="CE227" s="119"/>
      <c r="CF227" s="119"/>
      <c r="CG227" s="119"/>
      <c r="CH227" s="119"/>
      <c r="CI227" s="119"/>
      <c r="CJ227" s="119"/>
      <c r="CK227" s="119"/>
      <c r="CL227" s="119"/>
      <c r="CM227" s="119"/>
      <c r="CN227" s="119"/>
      <c r="CO227" s="119"/>
      <c r="CP227" s="119"/>
      <c r="CQ227" s="119"/>
      <c r="CR227" s="119"/>
      <c r="CS227" s="119"/>
      <c r="CT227" s="119"/>
      <c r="CU227" s="119"/>
      <c r="CV227" s="119"/>
      <c r="CW227" s="119"/>
      <c r="CX227" s="119"/>
      <c r="CY227" s="119"/>
      <c r="CZ227" s="119"/>
      <c r="DA227" s="119"/>
      <c r="DB227" s="119"/>
      <c r="DC227" s="119"/>
      <c r="DD227" s="119"/>
      <c r="DE227" s="119"/>
      <c r="DF227" s="119"/>
      <c r="DG227" s="119"/>
      <c r="DH227" s="119"/>
      <c r="DI227" s="119"/>
      <c r="DJ227" s="119"/>
      <c r="DK227" s="119"/>
      <c r="DL227" s="119"/>
      <c r="DM227" s="119"/>
      <c r="DN227" s="119"/>
      <c r="DO227" s="119"/>
      <c r="DP227" s="119"/>
      <c r="DQ227" s="119"/>
      <c r="DR227" s="119"/>
      <c r="DS227" s="119"/>
      <c r="DT227" s="119"/>
      <c r="DU227" s="119"/>
      <c r="DV227" s="119"/>
      <c r="DW227" s="119"/>
      <c r="DX227" s="119"/>
      <c r="DY227" s="119"/>
      <c r="DZ227" s="119"/>
      <c r="EA227" s="119"/>
      <c r="EB227" s="119"/>
      <c r="EC227" s="119"/>
      <c r="ED227" s="119"/>
      <c r="EE227" s="119"/>
      <c r="EF227" s="119"/>
      <c r="EG227" s="119"/>
      <c r="EH227" s="119"/>
      <c r="EI227" s="119"/>
      <c r="EJ227" s="119"/>
      <c r="EK227" s="119"/>
      <c r="EL227" s="119"/>
      <c r="EM227" s="119"/>
      <c r="EN227" s="119"/>
      <c r="EO227" s="119"/>
      <c r="EP227" s="119"/>
      <c r="EQ227" s="119"/>
      <c r="ER227" s="119"/>
      <c r="ES227" s="119"/>
      <c r="ET227" s="119"/>
      <c r="EU227" s="119"/>
      <c r="EV227" s="119"/>
      <c r="EW227" s="119"/>
      <c r="EX227" s="119"/>
      <c r="EY227" s="119"/>
      <c r="EZ227" s="119"/>
      <c r="FA227" s="119"/>
      <c r="FB227" s="119"/>
      <c r="FC227" s="119"/>
      <c r="FD227" s="119"/>
      <c r="FE227" s="119"/>
      <c r="FF227" s="119"/>
      <c r="FG227" s="119"/>
      <c r="FH227" s="119"/>
      <c r="FI227" s="119"/>
      <c r="FJ227" s="119"/>
      <c r="FK227" s="119"/>
      <c r="FL227" s="119"/>
      <c r="FM227" s="119"/>
      <c r="FN227" s="119"/>
      <c r="FO227" s="119"/>
      <c r="FP227" s="119"/>
      <c r="FQ227" s="119"/>
      <c r="FR227" s="119"/>
      <c r="FS227" s="119"/>
      <c r="FT227" s="119"/>
      <c r="FU227" s="119"/>
      <c r="FV227" s="119"/>
      <c r="FW227" s="119"/>
      <c r="FX227" s="119"/>
      <c r="FY227" s="119"/>
      <c r="FZ227" s="119"/>
      <c r="GA227" s="119"/>
    </row>
    <row r="228" spans="1:183" s="70" customFormat="1" ht="10.5" customHeight="1">
      <c r="A228" s="197"/>
      <c r="B228" s="364"/>
      <c r="C228" s="370"/>
      <c r="D228" s="287"/>
      <c r="E228" s="68"/>
      <c r="G228" s="334" t="s">
        <v>474</v>
      </c>
      <c r="H228" s="334"/>
      <c r="I228" s="334"/>
      <c r="J228" s="334"/>
      <c r="K228" s="385" t="s">
        <v>220</v>
      </c>
      <c r="L228" s="386"/>
      <c r="M228" s="386"/>
      <c r="N228" s="386"/>
      <c r="O228" s="386"/>
      <c r="P228" s="386"/>
      <c r="Q228" s="386"/>
      <c r="R228" s="386"/>
      <c r="S228" s="386"/>
      <c r="T228" s="386"/>
      <c r="U228" s="386"/>
      <c r="V228" s="386"/>
      <c r="W228" s="386"/>
      <c r="X228" s="386"/>
      <c r="Y228" s="386"/>
      <c r="Z228" s="380" t="s">
        <v>132</v>
      </c>
      <c r="AA228" s="380"/>
      <c r="AB228" s="360">
        <v>1</v>
      </c>
      <c r="AC228" s="360"/>
      <c r="AD228" s="360"/>
      <c r="AE228" s="360"/>
      <c r="AF228" s="357"/>
      <c r="AG228" s="358"/>
      <c r="AH228" s="358"/>
      <c r="AI228" s="358"/>
      <c r="AJ228" s="359"/>
      <c r="AK228" s="407">
        <f t="shared" si="24"/>
        <v>0</v>
      </c>
      <c r="AL228" s="407"/>
      <c r="AM228" s="407"/>
      <c r="AN228" s="407"/>
      <c r="AO228" s="407"/>
      <c r="AP228" s="407"/>
      <c r="AQ228" s="407"/>
      <c r="AR228" s="374">
        <f t="shared" si="25"/>
        <v>0</v>
      </c>
      <c r="AS228" s="374"/>
      <c r="AT228" s="373"/>
      <c r="AU228" s="373"/>
      <c r="AV228" s="373"/>
      <c r="AW228" s="373"/>
      <c r="AX228" s="373"/>
      <c r="AY228" s="373"/>
      <c r="AZ228" s="373"/>
      <c r="BA228" s="373"/>
      <c r="BB228" s="373"/>
      <c r="BC228" s="373"/>
      <c r="BD228" s="373"/>
      <c r="BE228" s="373"/>
      <c r="BF228" s="373"/>
      <c r="BG228" s="373"/>
      <c r="BH228" s="373"/>
      <c r="BI228" s="373"/>
      <c r="BJ228" s="373"/>
      <c r="BK228" s="373"/>
      <c r="BL228" s="373"/>
      <c r="BM228" s="373"/>
      <c r="BN228" s="373"/>
      <c r="BO228" s="373"/>
      <c r="BP228" s="373"/>
      <c r="BQ228" s="373"/>
      <c r="BR228" s="373"/>
      <c r="BW228" s="119"/>
      <c r="BX228" s="119"/>
      <c r="BY228" s="119"/>
      <c r="BZ228" s="119"/>
      <c r="CA228" s="119"/>
      <c r="CB228" s="119"/>
      <c r="CC228" s="119"/>
      <c r="CD228" s="119"/>
      <c r="CE228" s="119"/>
      <c r="CF228" s="119"/>
      <c r="CG228" s="119"/>
      <c r="CH228" s="119"/>
      <c r="CI228" s="119"/>
      <c r="CJ228" s="119"/>
      <c r="CK228" s="119"/>
      <c r="CL228" s="119"/>
      <c r="CM228" s="119"/>
      <c r="CN228" s="119"/>
      <c r="CO228" s="119"/>
      <c r="CP228" s="119"/>
      <c r="CQ228" s="119"/>
      <c r="CR228" s="119"/>
      <c r="CS228" s="119"/>
      <c r="CT228" s="119"/>
      <c r="CU228" s="119"/>
      <c r="CV228" s="119"/>
      <c r="CW228" s="119"/>
      <c r="CX228" s="119"/>
      <c r="CY228" s="119"/>
      <c r="CZ228" s="119"/>
      <c r="DA228" s="119"/>
      <c r="DB228" s="119"/>
      <c r="DC228" s="119"/>
      <c r="DD228" s="119"/>
      <c r="DE228" s="119"/>
      <c r="DF228" s="119"/>
      <c r="DG228" s="119"/>
      <c r="DH228" s="119"/>
      <c r="DI228" s="119"/>
      <c r="DJ228" s="119"/>
      <c r="DK228" s="119"/>
      <c r="DL228" s="119"/>
      <c r="DM228" s="119"/>
      <c r="DN228" s="119"/>
      <c r="DO228" s="119"/>
      <c r="DP228" s="119"/>
      <c r="DQ228" s="119"/>
      <c r="DR228" s="119"/>
      <c r="DS228" s="119"/>
      <c r="DT228" s="119"/>
      <c r="DU228" s="119"/>
      <c r="DV228" s="119"/>
      <c r="DW228" s="119"/>
      <c r="DX228" s="119"/>
      <c r="DY228" s="119"/>
      <c r="DZ228" s="119"/>
      <c r="EA228" s="119"/>
      <c r="EB228" s="119"/>
      <c r="EC228" s="119"/>
      <c r="ED228" s="119"/>
      <c r="EE228" s="119"/>
      <c r="EF228" s="119"/>
      <c r="EG228" s="119"/>
      <c r="EH228" s="119"/>
      <c r="EI228" s="119"/>
      <c r="EJ228" s="119"/>
      <c r="EK228" s="119"/>
      <c r="EL228" s="119"/>
      <c r="EM228" s="119"/>
      <c r="EN228" s="119"/>
      <c r="EO228" s="119"/>
      <c r="EP228" s="119"/>
      <c r="EQ228" s="119"/>
      <c r="ER228" s="119"/>
      <c r="ES228" s="119"/>
      <c r="ET228" s="119"/>
      <c r="EU228" s="119"/>
      <c r="EV228" s="119"/>
      <c r="EW228" s="119"/>
      <c r="EX228" s="119"/>
      <c r="EY228" s="119"/>
      <c r="EZ228" s="119"/>
      <c r="FA228" s="119"/>
      <c r="FB228" s="119"/>
      <c r="FC228" s="119"/>
      <c r="FD228" s="119"/>
      <c r="FE228" s="119"/>
      <c r="FF228" s="119"/>
      <c r="FG228" s="119"/>
      <c r="FH228" s="119"/>
      <c r="FI228" s="119"/>
      <c r="FJ228" s="119"/>
      <c r="FK228" s="119"/>
      <c r="FL228" s="119"/>
      <c r="FM228" s="119"/>
      <c r="FN228" s="119"/>
      <c r="FO228" s="119"/>
      <c r="FP228" s="119"/>
      <c r="FQ228" s="119"/>
      <c r="FR228" s="119"/>
      <c r="FS228" s="119"/>
      <c r="FT228" s="119"/>
      <c r="FU228" s="119"/>
      <c r="FV228" s="119"/>
      <c r="FW228" s="119"/>
      <c r="FX228" s="119"/>
      <c r="FY228" s="119"/>
      <c r="FZ228" s="119"/>
      <c r="GA228" s="119"/>
    </row>
    <row r="229" spans="1:183" s="70" customFormat="1" ht="10.5" customHeight="1">
      <c r="A229" s="197"/>
      <c r="B229" s="364"/>
      <c r="C229" s="370"/>
      <c r="D229" s="287"/>
      <c r="E229" s="68"/>
      <c r="G229" s="334" t="s">
        <v>475</v>
      </c>
      <c r="H229" s="334"/>
      <c r="I229" s="334"/>
      <c r="J229" s="334"/>
      <c r="K229" s="385" t="s">
        <v>221</v>
      </c>
      <c r="L229" s="386"/>
      <c r="M229" s="386"/>
      <c r="N229" s="386"/>
      <c r="O229" s="386"/>
      <c r="P229" s="386"/>
      <c r="Q229" s="386"/>
      <c r="R229" s="386"/>
      <c r="S229" s="386"/>
      <c r="T229" s="386"/>
      <c r="U229" s="386"/>
      <c r="V229" s="386"/>
      <c r="W229" s="386"/>
      <c r="X229" s="386"/>
      <c r="Y229" s="386"/>
      <c r="Z229" s="380" t="s">
        <v>132</v>
      </c>
      <c r="AA229" s="380"/>
      <c r="AB229" s="360">
        <v>1</v>
      </c>
      <c r="AC229" s="360"/>
      <c r="AD229" s="360"/>
      <c r="AE229" s="360"/>
      <c r="AF229" s="357"/>
      <c r="AG229" s="358"/>
      <c r="AH229" s="358"/>
      <c r="AI229" s="358"/>
      <c r="AJ229" s="359"/>
      <c r="AK229" s="407">
        <f t="shared" si="24"/>
        <v>0</v>
      </c>
      <c r="AL229" s="407"/>
      <c r="AM229" s="407"/>
      <c r="AN229" s="407"/>
      <c r="AO229" s="407"/>
      <c r="AP229" s="407"/>
      <c r="AQ229" s="407"/>
      <c r="AR229" s="374">
        <f t="shared" si="25"/>
        <v>0</v>
      </c>
      <c r="AS229" s="374"/>
      <c r="AT229" s="373"/>
      <c r="AU229" s="373"/>
      <c r="AV229" s="373"/>
      <c r="AW229" s="373"/>
      <c r="AX229" s="373"/>
      <c r="AY229" s="373"/>
      <c r="AZ229" s="373"/>
      <c r="BA229" s="373"/>
      <c r="BB229" s="373"/>
      <c r="BC229" s="373"/>
      <c r="BD229" s="373"/>
      <c r="BE229" s="373"/>
      <c r="BF229" s="373"/>
      <c r="BG229" s="373"/>
      <c r="BH229" s="373"/>
      <c r="BI229" s="373"/>
      <c r="BJ229" s="373"/>
      <c r="BK229" s="373"/>
      <c r="BL229" s="373"/>
      <c r="BM229" s="373"/>
      <c r="BN229" s="373"/>
      <c r="BO229" s="373"/>
      <c r="BP229" s="373"/>
      <c r="BQ229" s="373"/>
      <c r="BR229" s="373"/>
      <c r="BW229" s="119"/>
      <c r="BX229" s="119"/>
      <c r="BY229" s="119"/>
      <c r="BZ229" s="119"/>
      <c r="CA229" s="119"/>
      <c r="CB229" s="119"/>
      <c r="CC229" s="119"/>
      <c r="CD229" s="119"/>
      <c r="CE229" s="119"/>
      <c r="CF229" s="119"/>
      <c r="CG229" s="119"/>
      <c r="CH229" s="119"/>
      <c r="CI229" s="119"/>
      <c r="CJ229" s="119"/>
      <c r="CK229" s="119"/>
      <c r="CL229" s="119"/>
      <c r="CM229" s="119"/>
      <c r="CN229" s="119"/>
      <c r="CO229" s="119"/>
      <c r="CP229" s="119"/>
      <c r="CQ229" s="119"/>
      <c r="CR229" s="119"/>
      <c r="CS229" s="119"/>
      <c r="CT229" s="119"/>
      <c r="CU229" s="119"/>
      <c r="CV229" s="119"/>
      <c r="CW229" s="119"/>
      <c r="CX229" s="119"/>
      <c r="CY229" s="119"/>
      <c r="CZ229" s="119"/>
      <c r="DA229" s="119"/>
      <c r="DB229" s="119"/>
      <c r="DC229" s="119"/>
      <c r="DD229" s="119"/>
      <c r="DE229" s="119"/>
      <c r="DF229" s="119"/>
      <c r="DG229" s="119"/>
      <c r="DH229" s="119"/>
      <c r="DI229" s="119"/>
      <c r="DJ229" s="119"/>
      <c r="DK229" s="119"/>
      <c r="DL229" s="119"/>
      <c r="DM229" s="119"/>
      <c r="DN229" s="119"/>
      <c r="DO229" s="119"/>
      <c r="DP229" s="119"/>
      <c r="DQ229" s="119"/>
      <c r="DR229" s="119"/>
      <c r="DS229" s="119"/>
      <c r="DT229" s="119"/>
      <c r="DU229" s="119"/>
      <c r="DV229" s="119"/>
      <c r="DW229" s="119"/>
      <c r="DX229" s="119"/>
      <c r="DY229" s="119"/>
      <c r="DZ229" s="119"/>
      <c r="EA229" s="119"/>
      <c r="EB229" s="119"/>
      <c r="EC229" s="119"/>
      <c r="ED229" s="119"/>
      <c r="EE229" s="119"/>
      <c r="EF229" s="119"/>
      <c r="EG229" s="119"/>
      <c r="EH229" s="119"/>
      <c r="EI229" s="119"/>
      <c r="EJ229" s="119"/>
      <c r="EK229" s="119"/>
      <c r="EL229" s="119"/>
      <c r="EM229" s="119"/>
      <c r="EN229" s="119"/>
      <c r="EO229" s="119"/>
      <c r="EP229" s="119"/>
      <c r="EQ229" s="119"/>
      <c r="ER229" s="119"/>
      <c r="ES229" s="119"/>
      <c r="ET229" s="119"/>
      <c r="EU229" s="119"/>
      <c r="EV229" s="119"/>
      <c r="EW229" s="119"/>
      <c r="EX229" s="119"/>
      <c r="EY229" s="119"/>
      <c r="EZ229" s="119"/>
      <c r="FA229" s="119"/>
      <c r="FB229" s="119"/>
      <c r="FC229" s="119"/>
      <c r="FD229" s="119"/>
      <c r="FE229" s="119"/>
      <c r="FF229" s="119"/>
      <c r="FG229" s="119"/>
      <c r="FH229" s="119"/>
      <c r="FI229" s="119"/>
      <c r="FJ229" s="119"/>
      <c r="FK229" s="119"/>
      <c r="FL229" s="119"/>
      <c r="FM229" s="119"/>
      <c r="FN229" s="119"/>
      <c r="FO229" s="119"/>
      <c r="FP229" s="119"/>
      <c r="FQ229" s="119"/>
      <c r="FR229" s="119"/>
      <c r="FS229" s="119"/>
      <c r="FT229" s="119"/>
      <c r="FU229" s="119"/>
      <c r="FV229" s="119"/>
      <c r="FW229" s="119"/>
      <c r="FX229" s="119"/>
      <c r="FY229" s="119"/>
      <c r="FZ229" s="119"/>
      <c r="GA229" s="119"/>
    </row>
    <row r="230" spans="1:183" s="70" customFormat="1" ht="10.5" customHeight="1">
      <c r="A230" s="197"/>
      <c r="B230" s="364"/>
      <c r="C230" s="116"/>
      <c r="D230" s="116"/>
      <c r="E230" s="68"/>
      <c r="G230" s="334" t="s">
        <v>476</v>
      </c>
      <c r="H230" s="334"/>
      <c r="I230" s="334"/>
      <c r="J230" s="334"/>
      <c r="K230" s="385" t="s">
        <v>222</v>
      </c>
      <c r="L230" s="386"/>
      <c r="M230" s="386"/>
      <c r="N230" s="386"/>
      <c r="O230" s="386"/>
      <c r="P230" s="386"/>
      <c r="Q230" s="386"/>
      <c r="R230" s="386"/>
      <c r="S230" s="386"/>
      <c r="T230" s="386"/>
      <c r="U230" s="386"/>
      <c r="V230" s="386"/>
      <c r="W230" s="386"/>
      <c r="X230" s="386"/>
      <c r="Y230" s="386"/>
      <c r="Z230" s="380" t="s">
        <v>223</v>
      </c>
      <c r="AA230" s="380"/>
      <c r="AB230" s="365"/>
      <c r="AC230" s="365"/>
      <c r="AD230" s="365"/>
      <c r="AE230" s="365"/>
      <c r="AF230" s="357"/>
      <c r="AG230" s="358"/>
      <c r="AH230" s="358"/>
      <c r="AI230" s="358"/>
      <c r="AJ230" s="359"/>
      <c r="AK230" s="407">
        <f t="shared" si="24"/>
        <v>0</v>
      </c>
      <c r="AL230" s="407"/>
      <c r="AM230" s="407"/>
      <c r="AN230" s="407"/>
      <c r="AO230" s="407"/>
      <c r="AP230" s="407"/>
      <c r="AQ230" s="407"/>
      <c r="AR230" s="374">
        <f t="shared" si="25"/>
        <v>0</v>
      </c>
      <c r="AS230" s="374"/>
      <c r="AT230" s="373"/>
      <c r="AU230" s="373"/>
      <c r="AV230" s="373"/>
      <c r="AW230" s="373"/>
      <c r="AX230" s="373"/>
      <c r="AY230" s="373"/>
      <c r="AZ230" s="373"/>
      <c r="BA230" s="373"/>
      <c r="BB230" s="373"/>
      <c r="BC230" s="373"/>
      <c r="BD230" s="373"/>
      <c r="BE230" s="373"/>
      <c r="BF230" s="373"/>
      <c r="BG230" s="373"/>
      <c r="BH230" s="373"/>
      <c r="BI230" s="373"/>
      <c r="BJ230" s="373"/>
      <c r="BK230" s="373"/>
      <c r="BL230" s="373"/>
      <c r="BM230" s="373"/>
      <c r="BN230" s="373"/>
      <c r="BO230" s="373"/>
      <c r="BP230" s="373"/>
      <c r="BQ230" s="373"/>
      <c r="BR230" s="373"/>
      <c r="BW230" s="119"/>
      <c r="BX230" s="119"/>
      <c r="BY230" s="119"/>
      <c r="BZ230" s="119"/>
      <c r="CA230" s="119"/>
      <c r="CB230" s="119"/>
      <c r="CC230" s="119"/>
      <c r="CD230" s="119"/>
      <c r="CE230" s="119"/>
      <c r="CF230" s="119"/>
      <c r="CG230" s="119"/>
      <c r="CH230" s="119"/>
      <c r="CI230" s="119"/>
      <c r="CJ230" s="119"/>
      <c r="CK230" s="119"/>
      <c r="CL230" s="119"/>
      <c r="CM230" s="119"/>
      <c r="CN230" s="119"/>
      <c r="CO230" s="119"/>
      <c r="CP230" s="119"/>
      <c r="CQ230" s="119"/>
      <c r="CR230" s="119"/>
      <c r="CS230" s="119"/>
      <c r="CT230" s="119"/>
      <c r="CU230" s="119"/>
      <c r="CV230" s="119"/>
      <c r="CW230" s="119"/>
      <c r="CX230" s="119"/>
      <c r="CY230" s="119"/>
      <c r="CZ230" s="119"/>
      <c r="DA230" s="119"/>
      <c r="DB230" s="119"/>
      <c r="DC230" s="119"/>
      <c r="DD230" s="119"/>
      <c r="DE230" s="119"/>
      <c r="DF230" s="119"/>
      <c r="DG230" s="119"/>
      <c r="DH230" s="119"/>
      <c r="DI230" s="119"/>
      <c r="DJ230" s="119"/>
      <c r="DK230" s="119"/>
      <c r="DL230" s="119"/>
      <c r="DM230" s="119"/>
      <c r="DN230" s="119"/>
      <c r="DO230" s="119"/>
      <c r="DP230" s="119"/>
      <c r="DQ230" s="119"/>
      <c r="DR230" s="119"/>
      <c r="DS230" s="119"/>
      <c r="DT230" s="119"/>
      <c r="DU230" s="119"/>
      <c r="DV230" s="119"/>
      <c r="DW230" s="119"/>
      <c r="DX230" s="119"/>
      <c r="DY230" s="119"/>
      <c r="DZ230" s="119"/>
      <c r="EA230" s="119"/>
      <c r="EB230" s="119"/>
      <c r="EC230" s="119"/>
      <c r="ED230" s="119"/>
      <c r="EE230" s="119"/>
      <c r="EF230" s="119"/>
      <c r="EG230" s="119"/>
      <c r="EH230" s="119"/>
      <c r="EI230" s="119"/>
      <c r="EJ230" s="119"/>
      <c r="EK230" s="119"/>
      <c r="EL230" s="119"/>
      <c r="EM230" s="119"/>
      <c r="EN230" s="119"/>
      <c r="EO230" s="119"/>
      <c r="EP230" s="119"/>
      <c r="EQ230" s="119"/>
      <c r="ER230" s="119"/>
      <c r="ES230" s="119"/>
      <c r="ET230" s="119"/>
      <c r="EU230" s="119"/>
      <c r="EV230" s="119"/>
      <c r="EW230" s="119"/>
      <c r="EX230" s="119"/>
      <c r="EY230" s="119"/>
      <c r="EZ230" s="119"/>
      <c r="FA230" s="119"/>
      <c r="FB230" s="119"/>
      <c r="FC230" s="119"/>
      <c r="FD230" s="119"/>
      <c r="FE230" s="119"/>
      <c r="FF230" s="119"/>
      <c r="FG230" s="119"/>
      <c r="FH230" s="119"/>
      <c r="FI230" s="119"/>
      <c r="FJ230" s="119"/>
      <c r="FK230" s="119"/>
      <c r="FL230" s="119"/>
      <c r="FM230" s="119"/>
      <c r="FN230" s="119"/>
      <c r="FO230" s="119"/>
      <c r="FP230" s="119"/>
      <c r="FQ230" s="119"/>
      <c r="FR230" s="119"/>
      <c r="FS230" s="119"/>
      <c r="FT230" s="119"/>
      <c r="FU230" s="119"/>
      <c r="FV230" s="119"/>
      <c r="FW230" s="119"/>
      <c r="FX230" s="119"/>
      <c r="FY230" s="119"/>
      <c r="FZ230" s="119"/>
      <c r="GA230" s="119"/>
    </row>
    <row r="231" spans="1:183" s="70" customFormat="1" ht="10.5" customHeight="1">
      <c r="A231" s="197"/>
      <c r="B231" s="364"/>
      <c r="C231" s="116"/>
      <c r="D231" s="116"/>
      <c r="E231" s="68"/>
      <c r="G231" s="334" t="s">
        <v>477</v>
      </c>
      <c r="H231" s="334"/>
      <c r="I231" s="334"/>
      <c r="J231" s="334"/>
      <c r="K231" s="385" t="s">
        <v>224</v>
      </c>
      <c r="L231" s="386"/>
      <c r="M231" s="386"/>
      <c r="N231" s="386"/>
      <c r="O231" s="386"/>
      <c r="P231" s="386"/>
      <c r="Q231" s="386"/>
      <c r="R231" s="386"/>
      <c r="S231" s="386"/>
      <c r="T231" s="386"/>
      <c r="U231" s="386"/>
      <c r="V231" s="386"/>
      <c r="W231" s="386"/>
      <c r="X231" s="386"/>
      <c r="Y231" s="386"/>
      <c r="Z231" s="380" t="s">
        <v>132</v>
      </c>
      <c r="AA231" s="380"/>
      <c r="AB231" s="360">
        <v>1</v>
      </c>
      <c r="AC231" s="360"/>
      <c r="AD231" s="360"/>
      <c r="AE231" s="360"/>
      <c r="AF231" s="357"/>
      <c r="AG231" s="358"/>
      <c r="AH231" s="358"/>
      <c r="AI231" s="358"/>
      <c r="AJ231" s="359"/>
      <c r="AK231" s="407">
        <f t="shared" si="24"/>
        <v>0</v>
      </c>
      <c r="AL231" s="407"/>
      <c r="AM231" s="407"/>
      <c r="AN231" s="407"/>
      <c r="AO231" s="407"/>
      <c r="AP231" s="407"/>
      <c r="AQ231" s="407"/>
      <c r="AR231" s="374">
        <f t="shared" si="25"/>
        <v>0</v>
      </c>
      <c r="AS231" s="374"/>
      <c r="AT231" s="373"/>
      <c r="AU231" s="373"/>
      <c r="AV231" s="373"/>
      <c r="AW231" s="373"/>
      <c r="AX231" s="373"/>
      <c r="AY231" s="373"/>
      <c r="AZ231" s="373"/>
      <c r="BA231" s="373"/>
      <c r="BB231" s="373"/>
      <c r="BC231" s="373"/>
      <c r="BD231" s="373"/>
      <c r="BE231" s="373"/>
      <c r="BF231" s="373"/>
      <c r="BG231" s="373"/>
      <c r="BH231" s="373"/>
      <c r="BI231" s="373"/>
      <c r="BJ231" s="373"/>
      <c r="BK231" s="373"/>
      <c r="BL231" s="373"/>
      <c r="BM231" s="373"/>
      <c r="BN231" s="373"/>
      <c r="BO231" s="373"/>
      <c r="BP231" s="373"/>
      <c r="BQ231" s="373"/>
      <c r="BR231" s="373"/>
      <c r="BW231" s="119"/>
      <c r="BX231" s="119"/>
      <c r="BY231" s="119"/>
      <c r="BZ231" s="119"/>
      <c r="CA231" s="119"/>
      <c r="CB231" s="119"/>
      <c r="CC231" s="119"/>
      <c r="CD231" s="119"/>
      <c r="CE231" s="119"/>
      <c r="CF231" s="119"/>
      <c r="CG231" s="119"/>
      <c r="CH231" s="119"/>
      <c r="CI231" s="119"/>
      <c r="CJ231" s="119"/>
      <c r="CK231" s="119"/>
      <c r="CL231" s="119"/>
      <c r="CM231" s="119"/>
      <c r="CN231" s="119"/>
      <c r="CO231" s="119"/>
      <c r="CP231" s="119"/>
      <c r="CQ231" s="119"/>
      <c r="CR231" s="119"/>
      <c r="CS231" s="119"/>
      <c r="CT231" s="119"/>
      <c r="CU231" s="119"/>
      <c r="CV231" s="119"/>
      <c r="CW231" s="119"/>
      <c r="CX231" s="119"/>
      <c r="CY231" s="119"/>
      <c r="CZ231" s="119"/>
      <c r="DA231" s="119"/>
      <c r="DB231" s="119"/>
      <c r="DC231" s="119"/>
      <c r="DD231" s="119"/>
      <c r="DE231" s="119"/>
      <c r="DF231" s="119"/>
      <c r="DG231" s="119"/>
      <c r="DH231" s="119"/>
      <c r="DI231" s="119"/>
      <c r="DJ231" s="119"/>
      <c r="DK231" s="119"/>
      <c r="DL231" s="119"/>
      <c r="DM231" s="119"/>
      <c r="DN231" s="119"/>
      <c r="DO231" s="119"/>
      <c r="DP231" s="119"/>
      <c r="DQ231" s="119"/>
      <c r="DR231" s="119"/>
      <c r="DS231" s="119"/>
      <c r="DT231" s="119"/>
      <c r="DU231" s="119"/>
      <c r="DV231" s="119"/>
      <c r="DW231" s="119"/>
      <c r="DX231" s="119"/>
      <c r="DY231" s="119"/>
      <c r="DZ231" s="119"/>
      <c r="EA231" s="119"/>
      <c r="EB231" s="119"/>
      <c r="EC231" s="119"/>
      <c r="ED231" s="119"/>
      <c r="EE231" s="119"/>
      <c r="EF231" s="119"/>
      <c r="EG231" s="119"/>
      <c r="EH231" s="119"/>
      <c r="EI231" s="119"/>
      <c r="EJ231" s="119"/>
      <c r="EK231" s="119"/>
      <c r="EL231" s="119"/>
      <c r="EM231" s="119"/>
      <c r="EN231" s="119"/>
      <c r="EO231" s="119"/>
      <c r="EP231" s="119"/>
      <c r="EQ231" s="119"/>
      <c r="ER231" s="119"/>
      <c r="ES231" s="119"/>
      <c r="ET231" s="119"/>
      <c r="EU231" s="119"/>
      <c r="EV231" s="119"/>
      <c r="EW231" s="119"/>
      <c r="EX231" s="119"/>
      <c r="EY231" s="119"/>
      <c r="EZ231" s="119"/>
      <c r="FA231" s="119"/>
      <c r="FB231" s="119"/>
      <c r="FC231" s="119"/>
      <c r="FD231" s="119"/>
      <c r="FE231" s="119"/>
      <c r="FF231" s="119"/>
      <c r="FG231" s="119"/>
      <c r="FH231" s="119"/>
      <c r="FI231" s="119"/>
      <c r="FJ231" s="119"/>
      <c r="FK231" s="119"/>
      <c r="FL231" s="119"/>
      <c r="FM231" s="119"/>
      <c r="FN231" s="119"/>
      <c r="FO231" s="119"/>
      <c r="FP231" s="119"/>
      <c r="FQ231" s="119"/>
      <c r="FR231" s="119"/>
      <c r="FS231" s="119"/>
      <c r="FT231" s="119"/>
      <c r="FU231" s="119"/>
      <c r="FV231" s="119"/>
      <c r="FW231" s="119"/>
      <c r="FX231" s="119"/>
      <c r="FY231" s="119"/>
      <c r="FZ231" s="119"/>
      <c r="GA231" s="119"/>
    </row>
    <row r="232" spans="1:244" s="70" customFormat="1" ht="10.5" customHeight="1">
      <c r="A232" s="197"/>
      <c r="B232" s="364"/>
      <c r="C232" s="116"/>
      <c r="D232" s="116"/>
      <c r="E232" s="68"/>
      <c r="G232" s="334" t="s">
        <v>478</v>
      </c>
      <c r="H232" s="334"/>
      <c r="I232" s="334"/>
      <c r="J232" s="334"/>
      <c r="K232" s="385" t="s">
        <v>225</v>
      </c>
      <c r="L232" s="386"/>
      <c r="M232" s="386"/>
      <c r="N232" s="386"/>
      <c r="O232" s="386"/>
      <c r="P232" s="386"/>
      <c r="Q232" s="386"/>
      <c r="R232" s="386"/>
      <c r="S232" s="386"/>
      <c r="T232" s="386"/>
      <c r="U232" s="386"/>
      <c r="V232" s="386"/>
      <c r="W232" s="386"/>
      <c r="X232" s="386"/>
      <c r="Y232" s="386"/>
      <c r="Z232" s="380" t="s">
        <v>223</v>
      </c>
      <c r="AA232" s="380"/>
      <c r="AB232" s="365"/>
      <c r="AC232" s="365"/>
      <c r="AD232" s="365"/>
      <c r="AE232" s="365"/>
      <c r="AF232" s="357"/>
      <c r="AG232" s="358"/>
      <c r="AH232" s="358"/>
      <c r="AI232" s="358"/>
      <c r="AJ232" s="359"/>
      <c r="AK232" s="407">
        <f t="shared" si="24"/>
        <v>0</v>
      </c>
      <c r="AL232" s="407"/>
      <c r="AM232" s="407"/>
      <c r="AN232" s="407"/>
      <c r="AO232" s="407"/>
      <c r="AP232" s="407"/>
      <c r="AQ232" s="407"/>
      <c r="AR232" s="374">
        <f t="shared" si="25"/>
        <v>0</v>
      </c>
      <c r="AS232" s="374"/>
      <c r="AT232" s="510" t="s">
        <v>226</v>
      </c>
      <c r="AU232" s="510"/>
      <c r="AV232" s="510"/>
      <c r="AW232" s="510"/>
      <c r="AX232" s="510"/>
      <c r="AY232" s="510"/>
      <c r="AZ232" s="510"/>
      <c r="BA232" s="510"/>
      <c r="BB232" s="510"/>
      <c r="BC232" s="510"/>
      <c r="BD232" s="510"/>
      <c r="BE232" s="510"/>
      <c r="BF232" s="510"/>
      <c r="BG232" s="510"/>
      <c r="BH232" s="510"/>
      <c r="BI232" s="510"/>
      <c r="BJ232" s="510"/>
      <c r="BK232" s="510"/>
      <c r="BL232" s="510"/>
      <c r="BM232" s="510"/>
      <c r="BN232" s="510"/>
      <c r="BO232" s="510"/>
      <c r="BP232" s="510"/>
      <c r="BQ232" s="510"/>
      <c r="BR232" s="510"/>
      <c r="GB232" s="119"/>
      <c r="GC232" s="119"/>
      <c r="GD232" s="119"/>
      <c r="GE232" s="119"/>
      <c r="GF232" s="119"/>
      <c r="GG232" s="119"/>
      <c r="GH232" s="119"/>
      <c r="GI232" s="119"/>
      <c r="GJ232" s="119"/>
      <c r="GK232" s="119"/>
      <c r="GL232" s="119"/>
      <c r="GM232" s="119"/>
      <c r="GN232" s="119"/>
      <c r="GO232" s="119"/>
      <c r="GP232" s="119"/>
      <c r="GQ232" s="119"/>
      <c r="GR232" s="119"/>
      <c r="GS232" s="119"/>
      <c r="GT232" s="119"/>
      <c r="GU232" s="119"/>
      <c r="GV232" s="119"/>
      <c r="GW232" s="119"/>
      <c r="GX232" s="119"/>
      <c r="GY232" s="119"/>
      <c r="GZ232" s="119"/>
      <c r="HA232" s="119"/>
      <c r="HB232" s="119"/>
      <c r="HC232" s="119"/>
      <c r="HD232" s="119"/>
      <c r="HE232" s="119"/>
      <c r="HF232" s="119"/>
      <c r="HG232" s="119"/>
      <c r="HH232" s="119"/>
      <c r="HI232" s="119"/>
      <c r="HJ232" s="119"/>
      <c r="HK232" s="119"/>
      <c r="HL232" s="119"/>
      <c r="HM232" s="119"/>
      <c r="HN232" s="119"/>
      <c r="HO232" s="119"/>
      <c r="HP232" s="119"/>
      <c r="HQ232" s="119"/>
      <c r="HR232" s="119"/>
      <c r="HS232" s="119"/>
      <c r="HT232" s="119"/>
      <c r="HU232" s="119"/>
      <c r="HV232" s="119"/>
      <c r="HW232" s="119"/>
      <c r="HX232" s="119"/>
      <c r="HY232" s="119"/>
      <c r="HZ232" s="119"/>
      <c r="IA232" s="119"/>
      <c r="IB232" s="119"/>
      <c r="IC232" s="119"/>
      <c r="ID232" s="119"/>
      <c r="IE232" s="119"/>
      <c r="IF232" s="119"/>
      <c r="IG232" s="119"/>
      <c r="IH232" s="119"/>
      <c r="II232" s="119"/>
      <c r="IJ232" s="119"/>
    </row>
    <row r="233" spans="1:244" s="70" customFormat="1" ht="10.5" customHeight="1">
      <c r="A233" s="197"/>
      <c r="B233" s="364"/>
      <c r="C233" s="116"/>
      <c r="D233" s="116"/>
      <c r="E233" s="68"/>
      <c r="G233" s="334" t="s">
        <v>479</v>
      </c>
      <c r="H233" s="334"/>
      <c r="I233" s="334"/>
      <c r="J233" s="334"/>
      <c r="K233" s="385" t="s">
        <v>227</v>
      </c>
      <c r="L233" s="386"/>
      <c r="M233" s="386"/>
      <c r="N233" s="386"/>
      <c r="O233" s="386"/>
      <c r="P233" s="386"/>
      <c r="Q233" s="386"/>
      <c r="R233" s="386"/>
      <c r="S233" s="386"/>
      <c r="T233" s="386"/>
      <c r="U233" s="386"/>
      <c r="V233" s="386"/>
      <c r="W233" s="386"/>
      <c r="X233" s="386"/>
      <c r="Y233" s="386"/>
      <c r="Z233" s="380" t="s">
        <v>132</v>
      </c>
      <c r="AA233" s="380"/>
      <c r="AB233" s="360">
        <v>1</v>
      </c>
      <c r="AC233" s="360"/>
      <c r="AD233" s="360"/>
      <c r="AE233" s="360"/>
      <c r="AF233" s="357"/>
      <c r="AG233" s="358"/>
      <c r="AH233" s="358"/>
      <c r="AI233" s="358"/>
      <c r="AJ233" s="359"/>
      <c r="AK233" s="407">
        <f t="shared" si="23"/>
        <v>0</v>
      </c>
      <c r="AL233" s="407"/>
      <c r="AM233" s="407"/>
      <c r="AN233" s="407"/>
      <c r="AO233" s="407"/>
      <c r="AP233" s="407"/>
      <c r="AQ233" s="407"/>
      <c r="AR233" s="374">
        <f t="shared" si="25"/>
        <v>0</v>
      </c>
      <c r="AS233" s="374"/>
      <c r="AT233" s="513"/>
      <c r="AU233" s="514"/>
      <c r="AV233" s="514"/>
      <c r="AW233" s="514"/>
      <c r="AX233" s="515"/>
      <c r="AY233" s="404" t="s">
        <v>228</v>
      </c>
      <c r="AZ233" s="404"/>
      <c r="BA233" s="404"/>
      <c r="BB233" s="130"/>
      <c r="BC233" s="404" t="s">
        <v>229</v>
      </c>
      <c r="BD233" s="404"/>
      <c r="BE233" s="404"/>
      <c r="BF233" s="130"/>
      <c r="BG233" s="404" t="s">
        <v>230</v>
      </c>
      <c r="BH233" s="404"/>
      <c r="BI233" s="404"/>
      <c r="BJ233" s="130"/>
      <c r="BK233" s="404" t="s">
        <v>231</v>
      </c>
      <c r="BL233" s="404"/>
      <c r="BM233" s="404"/>
      <c r="BN233" s="130"/>
      <c r="BO233" s="404" t="s">
        <v>232</v>
      </c>
      <c r="BP233" s="404"/>
      <c r="BQ233" s="404"/>
      <c r="BR233" s="404"/>
      <c r="GB233" s="119"/>
      <c r="GC233" s="119"/>
      <c r="GD233" s="119"/>
      <c r="GE233" s="119"/>
      <c r="GF233" s="119"/>
      <c r="GG233" s="119"/>
      <c r="GH233" s="119"/>
      <c r="GI233" s="119"/>
      <c r="GJ233" s="119"/>
      <c r="GK233" s="119"/>
      <c r="GL233" s="119"/>
      <c r="GM233" s="119"/>
      <c r="GN233" s="119"/>
      <c r="GO233" s="119"/>
      <c r="GP233" s="119"/>
      <c r="GQ233" s="119"/>
      <c r="GR233" s="119"/>
      <c r="GS233" s="119"/>
      <c r="GT233" s="119"/>
      <c r="GU233" s="119"/>
      <c r="GV233" s="119"/>
      <c r="GW233" s="119"/>
      <c r="GX233" s="119"/>
      <c r="GY233" s="119"/>
      <c r="GZ233" s="119"/>
      <c r="HA233" s="119"/>
      <c r="HB233" s="119"/>
      <c r="HC233" s="119"/>
      <c r="HD233" s="119"/>
      <c r="HE233" s="119"/>
      <c r="HF233" s="119"/>
      <c r="HG233" s="119"/>
      <c r="HH233" s="119"/>
      <c r="HI233" s="119"/>
      <c r="HJ233" s="119"/>
      <c r="HK233" s="119"/>
      <c r="HL233" s="119"/>
      <c r="HM233" s="119"/>
      <c r="HN233" s="119"/>
      <c r="HO233" s="119"/>
      <c r="HP233" s="119"/>
      <c r="HQ233" s="119"/>
      <c r="HR233" s="119"/>
      <c r="HS233" s="119"/>
      <c r="HT233" s="119"/>
      <c r="HU233" s="119"/>
      <c r="HV233" s="119"/>
      <c r="HW233" s="119"/>
      <c r="HX233" s="119"/>
      <c r="HY233" s="119"/>
      <c r="HZ233" s="119"/>
      <c r="IA233" s="119"/>
      <c r="IB233" s="119"/>
      <c r="IC233" s="119"/>
      <c r="ID233" s="119"/>
      <c r="IE233" s="119"/>
      <c r="IF233" s="119"/>
      <c r="IG233" s="119"/>
      <c r="IH233" s="119"/>
      <c r="II233" s="119"/>
      <c r="IJ233" s="119"/>
    </row>
    <row r="234" spans="1:244" s="70" customFormat="1" ht="10.5" customHeight="1">
      <c r="A234" s="197"/>
      <c r="B234" s="111"/>
      <c r="C234" s="116"/>
      <c r="D234" s="48"/>
      <c r="E234" s="68"/>
      <c r="G234" s="334" t="s">
        <v>480</v>
      </c>
      <c r="H234" s="334"/>
      <c r="I234" s="334"/>
      <c r="J234" s="334"/>
      <c r="K234" s="506"/>
      <c r="L234" s="506"/>
      <c r="M234" s="506"/>
      <c r="N234" s="506"/>
      <c r="O234" s="506"/>
      <c r="P234" s="506"/>
      <c r="Q234" s="506"/>
      <c r="R234" s="506"/>
      <c r="S234" s="506"/>
      <c r="T234" s="506"/>
      <c r="U234" s="506"/>
      <c r="V234" s="506"/>
      <c r="W234" s="506"/>
      <c r="X234" s="506"/>
      <c r="Y234" s="506"/>
      <c r="Z234" s="393"/>
      <c r="AA234" s="393"/>
      <c r="AB234" s="365"/>
      <c r="AC234" s="365"/>
      <c r="AD234" s="365"/>
      <c r="AE234" s="365"/>
      <c r="AF234" s="357"/>
      <c r="AG234" s="358"/>
      <c r="AH234" s="358"/>
      <c r="AI234" s="358"/>
      <c r="AJ234" s="359"/>
      <c r="AK234" s="407">
        <f t="shared" si="23"/>
        <v>0</v>
      </c>
      <c r="AL234" s="407"/>
      <c r="AM234" s="407"/>
      <c r="AN234" s="407"/>
      <c r="AO234" s="407"/>
      <c r="AP234" s="407"/>
      <c r="AQ234" s="407"/>
      <c r="AR234" s="374">
        <f t="shared" si="25"/>
        <v>0</v>
      </c>
      <c r="AS234" s="374"/>
      <c r="AT234" s="511" t="s">
        <v>233</v>
      </c>
      <c r="AU234" s="511"/>
      <c r="AV234" s="511"/>
      <c r="AW234" s="511"/>
      <c r="AX234" s="511"/>
      <c r="AY234" s="512"/>
      <c r="AZ234" s="512"/>
      <c r="BA234" s="512"/>
      <c r="BB234" s="171"/>
      <c r="BC234" s="512"/>
      <c r="BD234" s="512"/>
      <c r="BE234" s="512"/>
      <c r="BF234" s="171"/>
      <c r="BG234" s="512"/>
      <c r="BH234" s="512"/>
      <c r="BI234" s="512"/>
      <c r="BJ234" s="171"/>
      <c r="BK234" s="512"/>
      <c r="BL234" s="512"/>
      <c r="BM234" s="512"/>
      <c r="BN234" s="171"/>
      <c r="BO234" s="512"/>
      <c r="BP234" s="512"/>
      <c r="BQ234" s="512"/>
      <c r="BR234" s="130"/>
      <c r="GB234" s="119"/>
      <c r="GC234" s="119"/>
      <c r="GD234" s="119"/>
      <c r="GE234" s="119"/>
      <c r="GF234" s="119"/>
      <c r="GG234" s="119"/>
      <c r="GH234" s="119"/>
      <c r="GI234" s="119"/>
      <c r="GJ234" s="119"/>
      <c r="GK234" s="119"/>
      <c r="GL234" s="119"/>
      <c r="GM234" s="119"/>
      <c r="GN234" s="119"/>
      <c r="GO234" s="119"/>
      <c r="GP234" s="119"/>
      <c r="GQ234" s="119"/>
      <c r="GR234" s="119"/>
      <c r="GS234" s="119"/>
      <c r="GT234" s="119"/>
      <c r="GU234" s="119"/>
      <c r="GV234" s="119"/>
      <c r="GW234" s="119"/>
      <c r="GX234" s="119"/>
      <c r="GY234" s="119"/>
      <c r="GZ234" s="119"/>
      <c r="HA234" s="119"/>
      <c r="HB234" s="119"/>
      <c r="HC234" s="119"/>
      <c r="HD234" s="119"/>
      <c r="HE234" s="119"/>
      <c r="HF234" s="119"/>
      <c r="HG234" s="119"/>
      <c r="HH234" s="119"/>
      <c r="HI234" s="119"/>
      <c r="HJ234" s="119"/>
      <c r="HK234" s="119"/>
      <c r="HL234" s="119"/>
      <c r="HM234" s="119"/>
      <c r="HN234" s="119"/>
      <c r="HO234" s="119"/>
      <c r="HP234" s="119"/>
      <c r="HQ234" s="119"/>
      <c r="HR234" s="119"/>
      <c r="HS234" s="119"/>
      <c r="HT234" s="119"/>
      <c r="HU234" s="119"/>
      <c r="HV234" s="119"/>
      <c r="HW234" s="119"/>
      <c r="HX234" s="119"/>
      <c r="HY234" s="119"/>
      <c r="HZ234" s="119"/>
      <c r="IA234" s="119"/>
      <c r="IB234" s="119"/>
      <c r="IC234" s="119"/>
      <c r="ID234" s="119"/>
      <c r="IE234" s="119"/>
      <c r="IF234" s="119"/>
      <c r="IG234" s="119"/>
      <c r="IH234" s="119"/>
      <c r="II234" s="119"/>
      <c r="IJ234" s="119"/>
    </row>
    <row r="235" spans="1:244" s="70" customFormat="1" ht="10.5" customHeight="1">
      <c r="A235" s="197"/>
      <c r="B235" s="111"/>
      <c r="C235" s="116"/>
      <c r="D235" s="48"/>
      <c r="E235" s="68"/>
      <c r="G235" s="334" t="s">
        <v>481</v>
      </c>
      <c r="H235" s="334"/>
      <c r="I235" s="334"/>
      <c r="J235" s="334"/>
      <c r="K235" s="506"/>
      <c r="L235" s="506"/>
      <c r="M235" s="506"/>
      <c r="N235" s="506"/>
      <c r="O235" s="506"/>
      <c r="P235" s="506"/>
      <c r="Q235" s="506"/>
      <c r="R235" s="506"/>
      <c r="S235" s="506"/>
      <c r="T235" s="506"/>
      <c r="U235" s="506"/>
      <c r="V235" s="506"/>
      <c r="W235" s="506"/>
      <c r="X235" s="506"/>
      <c r="Y235" s="506"/>
      <c r="Z235" s="393"/>
      <c r="AA235" s="393"/>
      <c r="AB235" s="366"/>
      <c r="AC235" s="367"/>
      <c r="AD235" s="367"/>
      <c r="AE235" s="368"/>
      <c r="AF235" s="366"/>
      <c r="AG235" s="367"/>
      <c r="AH235" s="367"/>
      <c r="AI235" s="367"/>
      <c r="AJ235" s="368"/>
      <c r="AK235" s="407">
        <f t="shared" si="23"/>
        <v>0</v>
      </c>
      <c r="AL235" s="407"/>
      <c r="AM235" s="407"/>
      <c r="AN235" s="407"/>
      <c r="AO235" s="407"/>
      <c r="AP235" s="407"/>
      <c r="AQ235" s="407"/>
      <c r="AR235" s="374">
        <f t="shared" si="25"/>
        <v>0</v>
      </c>
      <c r="AS235" s="374"/>
      <c r="AT235" s="511" t="s">
        <v>234</v>
      </c>
      <c r="AU235" s="511"/>
      <c r="AV235" s="511"/>
      <c r="AW235" s="511"/>
      <c r="AX235" s="511"/>
      <c r="AY235" s="512"/>
      <c r="AZ235" s="512"/>
      <c r="BA235" s="512"/>
      <c r="BB235" s="171"/>
      <c r="BC235" s="512"/>
      <c r="BD235" s="512"/>
      <c r="BE235" s="512"/>
      <c r="BF235" s="171"/>
      <c r="BG235" s="512"/>
      <c r="BH235" s="512"/>
      <c r="BI235" s="512"/>
      <c r="BJ235" s="171"/>
      <c r="BK235" s="512"/>
      <c r="BL235" s="512"/>
      <c r="BM235" s="512"/>
      <c r="BN235" s="171"/>
      <c r="BO235" s="512"/>
      <c r="BP235" s="512"/>
      <c r="BQ235" s="512"/>
      <c r="BR235" s="130"/>
      <c r="GB235" s="119"/>
      <c r="GC235" s="119"/>
      <c r="GD235" s="119"/>
      <c r="GE235" s="119"/>
      <c r="GF235" s="119"/>
      <c r="GG235" s="119"/>
      <c r="GH235" s="119"/>
      <c r="GI235" s="119"/>
      <c r="GJ235" s="119"/>
      <c r="GK235" s="119"/>
      <c r="GL235" s="119"/>
      <c r="GM235" s="119"/>
      <c r="GN235" s="119"/>
      <c r="GO235" s="119"/>
      <c r="GP235" s="119"/>
      <c r="GQ235" s="119"/>
      <c r="GR235" s="119"/>
      <c r="GS235" s="119"/>
      <c r="GT235" s="119"/>
      <c r="GU235" s="119"/>
      <c r="GV235" s="119"/>
      <c r="GW235" s="119"/>
      <c r="GX235" s="119"/>
      <c r="GY235" s="119"/>
      <c r="GZ235" s="119"/>
      <c r="HA235" s="119"/>
      <c r="HB235" s="119"/>
      <c r="HC235" s="119"/>
      <c r="HD235" s="119"/>
      <c r="HE235" s="119"/>
      <c r="HF235" s="119"/>
      <c r="HG235" s="119"/>
      <c r="HH235" s="119"/>
      <c r="HI235" s="119"/>
      <c r="HJ235" s="119"/>
      <c r="HK235" s="119"/>
      <c r="HL235" s="119"/>
      <c r="HM235" s="119"/>
      <c r="HN235" s="119"/>
      <c r="HO235" s="119"/>
      <c r="HP235" s="119"/>
      <c r="HQ235" s="119"/>
      <c r="HR235" s="119"/>
      <c r="HS235" s="119"/>
      <c r="HT235" s="119"/>
      <c r="HU235" s="119"/>
      <c r="HV235" s="119"/>
      <c r="HW235" s="119"/>
      <c r="HX235" s="119"/>
      <c r="HY235" s="119"/>
      <c r="HZ235" s="119"/>
      <c r="IA235" s="119"/>
      <c r="IB235" s="119"/>
      <c r="IC235" s="119"/>
      <c r="ID235" s="119"/>
      <c r="IE235" s="119"/>
      <c r="IF235" s="119"/>
      <c r="IG235" s="119"/>
      <c r="IH235" s="119"/>
      <c r="II235" s="119"/>
      <c r="IJ235" s="119"/>
    </row>
    <row r="236" spans="1:244" s="70" customFormat="1" ht="10.5" customHeight="1">
      <c r="A236" s="197"/>
      <c r="B236" s="111"/>
      <c r="C236" s="116"/>
      <c r="D236" s="48"/>
      <c r="E236" s="68"/>
      <c r="G236" s="334" t="s">
        <v>482</v>
      </c>
      <c r="H236" s="334"/>
      <c r="I236" s="334"/>
      <c r="J236" s="334"/>
      <c r="K236" s="506"/>
      <c r="L236" s="506"/>
      <c r="M236" s="506"/>
      <c r="N236" s="506"/>
      <c r="O236" s="506"/>
      <c r="P236" s="506"/>
      <c r="Q236" s="506"/>
      <c r="R236" s="506"/>
      <c r="S236" s="506"/>
      <c r="T236" s="506"/>
      <c r="U236" s="506"/>
      <c r="V236" s="506"/>
      <c r="W236" s="506"/>
      <c r="X236" s="506"/>
      <c r="Y236" s="506"/>
      <c r="Z236" s="393"/>
      <c r="AA236" s="393"/>
      <c r="AB236" s="366"/>
      <c r="AC236" s="367"/>
      <c r="AD236" s="367"/>
      <c r="AE236" s="368"/>
      <c r="AF236" s="365"/>
      <c r="AG236" s="365"/>
      <c r="AH236" s="365"/>
      <c r="AI236" s="365"/>
      <c r="AJ236" s="365"/>
      <c r="AK236" s="407">
        <f t="shared" si="23"/>
        <v>0</v>
      </c>
      <c r="AL236" s="407"/>
      <c r="AM236" s="407"/>
      <c r="AN236" s="407"/>
      <c r="AO236" s="407"/>
      <c r="AP236" s="407"/>
      <c r="AQ236" s="407"/>
      <c r="AR236" s="374">
        <f t="shared" si="25"/>
        <v>0</v>
      </c>
      <c r="AS236" s="374"/>
      <c r="AT236" s="511" t="s">
        <v>235</v>
      </c>
      <c r="AU236" s="511"/>
      <c r="AV236" s="511"/>
      <c r="AW236" s="511"/>
      <c r="AX236" s="511"/>
      <c r="AY236" s="512"/>
      <c r="AZ236" s="512"/>
      <c r="BA236" s="512"/>
      <c r="BB236" s="171"/>
      <c r="BC236" s="512"/>
      <c r="BD236" s="512"/>
      <c r="BE236" s="512"/>
      <c r="BF236" s="171"/>
      <c r="BG236" s="512"/>
      <c r="BH236" s="512"/>
      <c r="BI236" s="512"/>
      <c r="BJ236" s="171"/>
      <c r="BK236" s="512"/>
      <c r="BL236" s="512"/>
      <c r="BM236" s="512"/>
      <c r="BN236" s="171"/>
      <c r="BO236" s="512"/>
      <c r="BP236" s="512"/>
      <c r="BQ236" s="512"/>
      <c r="BR236" s="130"/>
      <c r="GB236" s="119"/>
      <c r="GC236" s="119"/>
      <c r="GD236" s="119"/>
      <c r="GE236" s="119"/>
      <c r="GF236" s="119"/>
      <c r="GG236" s="119"/>
      <c r="GH236" s="119"/>
      <c r="GI236" s="119"/>
      <c r="GJ236" s="119"/>
      <c r="GK236" s="119"/>
      <c r="GL236" s="119"/>
      <c r="GM236" s="119"/>
      <c r="GN236" s="119"/>
      <c r="GO236" s="119"/>
      <c r="GP236" s="119"/>
      <c r="GQ236" s="119"/>
      <c r="GR236" s="119"/>
      <c r="GS236" s="119"/>
      <c r="GT236" s="119"/>
      <c r="GU236" s="119"/>
      <c r="GV236" s="119"/>
      <c r="GW236" s="119"/>
      <c r="GX236" s="119"/>
      <c r="GY236" s="119"/>
      <c r="GZ236" s="119"/>
      <c r="HA236" s="119"/>
      <c r="HB236" s="119"/>
      <c r="HC236" s="119"/>
      <c r="HD236" s="119"/>
      <c r="HE236" s="119"/>
      <c r="HF236" s="119"/>
      <c r="HG236" s="119"/>
      <c r="HH236" s="119"/>
      <c r="HI236" s="119"/>
      <c r="HJ236" s="119"/>
      <c r="HK236" s="119"/>
      <c r="HL236" s="119"/>
      <c r="HM236" s="119"/>
      <c r="HN236" s="119"/>
      <c r="HO236" s="119"/>
      <c r="HP236" s="119"/>
      <c r="HQ236" s="119"/>
      <c r="HR236" s="119"/>
      <c r="HS236" s="119"/>
      <c r="HT236" s="119"/>
      <c r="HU236" s="119"/>
      <c r="HV236" s="119"/>
      <c r="HW236" s="119"/>
      <c r="HX236" s="119"/>
      <c r="HY236" s="119"/>
      <c r="HZ236" s="119"/>
      <c r="IA236" s="119"/>
      <c r="IB236" s="119"/>
      <c r="IC236" s="119"/>
      <c r="ID236" s="119"/>
      <c r="IE236" s="119"/>
      <c r="IF236" s="119"/>
      <c r="IG236" s="119"/>
      <c r="IH236" s="119"/>
      <c r="II236" s="119"/>
      <c r="IJ236" s="119"/>
    </row>
    <row r="237" spans="1:244" s="70" customFormat="1" ht="10.5" customHeight="1">
      <c r="A237" s="196"/>
      <c r="B237" s="111"/>
      <c r="C237" s="115">
        <f>C226+1</f>
        <v>18</v>
      </c>
      <c r="D237" s="48" t="s">
        <v>602</v>
      </c>
      <c r="E237" s="68" t="s">
        <v>303</v>
      </c>
      <c r="G237" s="372" t="s">
        <v>483</v>
      </c>
      <c r="H237" s="372"/>
      <c r="I237" s="372"/>
      <c r="J237" s="372"/>
      <c r="K237" s="405" t="s">
        <v>236</v>
      </c>
      <c r="L237" s="406"/>
      <c r="M237" s="406"/>
      <c r="N237" s="406"/>
      <c r="O237" s="406"/>
      <c r="P237" s="406"/>
      <c r="Q237" s="406"/>
      <c r="R237" s="406"/>
      <c r="S237" s="406"/>
      <c r="T237" s="406"/>
      <c r="U237" s="406"/>
      <c r="V237" s="406"/>
      <c r="W237" s="406"/>
      <c r="X237" s="406"/>
      <c r="Y237" s="406"/>
      <c r="Z237" s="406"/>
      <c r="AA237" s="406"/>
      <c r="AB237" s="406"/>
      <c r="AC237" s="406"/>
      <c r="AD237" s="406"/>
      <c r="AE237" s="406"/>
      <c r="AF237" s="406"/>
      <c r="AG237" s="406"/>
      <c r="AH237" s="406"/>
      <c r="AI237" s="406"/>
      <c r="AJ237" s="406"/>
      <c r="AK237" s="416">
        <f>MAX(0.000000001,SUM(AK238:AQ245))</f>
        <v>1E-09</v>
      </c>
      <c r="AL237" s="416"/>
      <c r="AM237" s="416"/>
      <c r="AN237" s="416"/>
      <c r="AO237" s="416"/>
      <c r="AP237" s="416"/>
      <c r="AQ237" s="416"/>
      <c r="AR237" s="416">
        <f>ROUND(AK237/$AK$269,6)*100</f>
        <v>9.999999999999999E-05</v>
      </c>
      <c r="AS237" s="416"/>
      <c r="AT237" s="412" t="s">
        <v>37</v>
      </c>
      <c r="AU237" s="412"/>
      <c r="AV237" s="412"/>
      <c r="AW237" s="412"/>
      <c r="AX237" s="412"/>
      <c r="AY237" s="412"/>
      <c r="AZ237" s="412"/>
      <c r="BA237" s="412"/>
      <c r="BB237" s="412"/>
      <c r="BC237" s="412"/>
      <c r="BD237" s="412"/>
      <c r="BE237" s="412"/>
      <c r="BF237" s="412"/>
      <c r="BG237" s="412"/>
      <c r="BH237" s="412"/>
      <c r="BI237" s="412"/>
      <c r="BJ237" s="412"/>
      <c r="BK237" s="412"/>
      <c r="BL237" s="412"/>
      <c r="BM237" s="412"/>
      <c r="BN237" s="412"/>
      <c r="BO237" s="412"/>
      <c r="BP237" s="412"/>
      <c r="BQ237" s="412"/>
      <c r="BR237" s="412"/>
      <c r="GB237" s="119"/>
      <c r="GC237" s="119"/>
      <c r="GD237" s="119"/>
      <c r="GE237" s="119"/>
      <c r="GF237" s="119"/>
      <c r="GG237" s="119"/>
      <c r="GH237" s="119"/>
      <c r="GI237" s="119"/>
      <c r="GJ237" s="119"/>
      <c r="GK237" s="119"/>
      <c r="GL237" s="119"/>
      <c r="GM237" s="119"/>
      <c r="GN237" s="119"/>
      <c r="GO237" s="119"/>
      <c r="GP237" s="119"/>
      <c r="GQ237" s="119"/>
      <c r="GR237" s="119"/>
      <c r="GS237" s="119"/>
      <c r="GT237" s="119"/>
      <c r="GU237" s="119"/>
      <c r="GV237" s="119"/>
      <c r="GW237" s="119"/>
      <c r="GX237" s="119"/>
      <c r="GY237" s="119"/>
      <c r="GZ237" s="119"/>
      <c r="HA237" s="119"/>
      <c r="HB237" s="119"/>
      <c r="HC237" s="119"/>
      <c r="HD237" s="119"/>
      <c r="HE237" s="119"/>
      <c r="HF237" s="119"/>
      <c r="HG237" s="119"/>
      <c r="HH237" s="119"/>
      <c r="HI237" s="119"/>
      <c r="HJ237" s="119"/>
      <c r="HK237" s="119"/>
      <c r="HL237" s="119"/>
      <c r="HM237" s="119"/>
      <c r="HN237" s="119"/>
      <c r="HO237" s="119"/>
      <c r="HP237" s="119"/>
      <c r="HQ237" s="119"/>
      <c r="HR237" s="119"/>
      <c r="HS237" s="119"/>
      <c r="HT237" s="119"/>
      <c r="HU237" s="119"/>
      <c r="HV237" s="119"/>
      <c r="HW237" s="119"/>
      <c r="HX237" s="119"/>
      <c r="HY237" s="119"/>
      <c r="HZ237" s="119"/>
      <c r="IA237" s="119"/>
      <c r="IB237" s="119"/>
      <c r="IC237" s="119"/>
      <c r="ID237" s="119"/>
      <c r="IE237" s="119"/>
      <c r="IF237" s="119"/>
      <c r="IG237" s="119"/>
      <c r="IH237" s="119"/>
      <c r="II237" s="119"/>
      <c r="IJ237" s="119"/>
    </row>
    <row r="238" spans="1:244" s="70" customFormat="1" ht="10.5" customHeight="1">
      <c r="A238" s="197"/>
      <c r="B238" s="364"/>
      <c r="C238" s="286"/>
      <c r="D238" s="369"/>
      <c r="E238" s="68"/>
      <c r="G238" s="334" t="s">
        <v>484</v>
      </c>
      <c r="H238" s="334"/>
      <c r="I238" s="334"/>
      <c r="J238" s="334"/>
      <c r="K238" s="385" t="s">
        <v>237</v>
      </c>
      <c r="L238" s="386"/>
      <c r="M238" s="386"/>
      <c r="N238" s="386"/>
      <c r="O238" s="386"/>
      <c r="P238" s="386"/>
      <c r="Q238" s="386"/>
      <c r="R238" s="386"/>
      <c r="S238" s="386"/>
      <c r="T238" s="386"/>
      <c r="U238" s="386"/>
      <c r="V238" s="386"/>
      <c r="W238" s="386"/>
      <c r="X238" s="386"/>
      <c r="Y238" s="386"/>
      <c r="Z238" s="380" t="s">
        <v>132</v>
      </c>
      <c r="AA238" s="380"/>
      <c r="AB238" s="360">
        <v>1</v>
      </c>
      <c r="AC238" s="360"/>
      <c r="AD238" s="360"/>
      <c r="AE238" s="360"/>
      <c r="AF238" s="357"/>
      <c r="AG238" s="358"/>
      <c r="AH238" s="358"/>
      <c r="AI238" s="358"/>
      <c r="AJ238" s="359"/>
      <c r="AK238" s="407">
        <f aca="true" t="shared" si="26" ref="AK238:AK245">AB238*AF238</f>
        <v>0</v>
      </c>
      <c r="AL238" s="407"/>
      <c r="AM238" s="407"/>
      <c r="AN238" s="407"/>
      <c r="AO238" s="407"/>
      <c r="AP238" s="407"/>
      <c r="AQ238" s="407"/>
      <c r="AR238" s="374">
        <f aca="true" t="shared" si="27" ref="AR238:AR245">ROUND(AK238/$AK$237,6)*100</f>
        <v>0</v>
      </c>
      <c r="AS238" s="374"/>
      <c r="AT238" s="373"/>
      <c r="AU238" s="373"/>
      <c r="AV238" s="373"/>
      <c r="AW238" s="373"/>
      <c r="AX238" s="373"/>
      <c r="AY238" s="373"/>
      <c r="AZ238" s="373"/>
      <c r="BA238" s="373"/>
      <c r="BB238" s="373"/>
      <c r="BC238" s="373"/>
      <c r="BD238" s="373"/>
      <c r="BE238" s="373"/>
      <c r="BF238" s="373"/>
      <c r="BG238" s="373"/>
      <c r="BH238" s="373"/>
      <c r="BI238" s="373"/>
      <c r="BJ238" s="373"/>
      <c r="BK238" s="373"/>
      <c r="BL238" s="373"/>
      <c r="BM238" s="373"/>
      <c r="BN238" s="373"/>
      <c r="BO238" s="373"/>
      <c r="BP238" s="373"/>
      <c r="BQ238" s="373"/>
      <c r="BR238" s="373"/>
      <c r="GB238" s="119"/>
      <c r="GC238" s="119"/>
      <c r="GD238" s="119"/>
      <c r="GE238" s="119"/>
      <c r="GF238" s="119"/>
      <c r="GG238" s="119"/>
      <c r="GH238" s="119"/>
      <c r="GI238" s="119"/>
      <c r="GJ238" s="119"/>
      <c r="GK238" s="119"/>
      <c r="GL238" s="119"/>
      <c r="GM238" s="119"/>
      <c r="GN238" s="119"/>
      <c r="GO238" s="119"/>
      <c r="GP238" s="119"/>
      <c r="GQ238" s="119"/>
      <c r="GR238" s="119"/>
      <c r="GS238" s="119"/>
      <c r="GT238" s="119"/>
      <c r="GU238" s="119"/>
      <c r="GV238" s="119"/>
      <c r="GW238" s="119"/>
      <c r="GX238" s="119"/>
      <c r="GY238" s="119"/>
      <c r="GZ238" s="119"/>
      <c r="HA238" s="119"/>
      <c r="HB238" s="119"/>
      <c r="HC238" s="119"/>
      <c r="HD238" s="119"/>
      <c r="HE238" s="119"/>
      <c r="HF238" s="119"/>
      <c r="HG238" s="119"/>
      <c r="HH238" s="119"/>
      <c r="HI238" s="119"/>
      <c r="HJ238" s="119"/>
      <c r="HK238" s="119"/>
      <c r="HL238" s="119"/>
      <c r="HM238" s="119"/>
      <c r="HN238" s="119"/>
      <c r="HO238" s="119"/>
      <c r="HP238" s="119"/>
      <c r="HQ238" s="119"/>
      <c r="HR238" s="119"/>
      <c r="HS238" s="119"/>
      <c r="HT238" s="119"/>
      <c r="HU238" s="119"/>
      <c r="HV238" s="119"/>
      <c r="HW238" s="119"/>
      <c r="HX238" s="119"/>
      <c r="HY238" s="119"/>
      <c r="HZ238" s="119"/>
      <c r="IA238" s="119"/>
      <c r="IB238" s="119"/>
      <c r="IC238" s="119"/>
      <c r="ID238" s="119"/>
      <c r="IE238" s="119"/>
      <c r="IF238" s="119"/>
      <c r="IG238" s="119"/>
      <c r="IH238" s="119"/>
      <c r="II238" s="119"/>
      <c r="IJ238" s="119"/>
    </row>
    <row r="239" spans="1:70" s="70" customFormat="1" ht="10.5" customHeight="1">
      <c r="A239" s="197"/>
      <c r="B239" s="364"/>
      <c r="C239" s="370"/>
      <c r="D239" s="287"/>
      <c r="E239" s="68"/>
      <c r="G239" s="334" t="s">
        <v>485</v>
      </c>
      <c r="H239" s="334"/>
      <c r="I239" s="334"/>
      <c r="J239" s="334"/>
      <c r="K239" s="385" t="s">
        <v>238</v>
      </c>
      <c r="L239" s="386"/>
      <c r="M239" s="386"/>
      <c r="N239" s="386"/>
      <c r="O239" s="386"/>
      <c r="P239" s="386"/>
      <c r="Q239" s="386"/>
      <c r="R239" s="386"/>
      <c r="S239" s="386"/>
      <c r="T239" s="386"/>
      <c r="U239" s="386"/>
      <c r="V239" s="386"/>
      <c r="W239" s="386"/>
      <c r="X239" s="386"/>
      <c r="Y239" s="386"/>
      <c r="Z239" s="380" t="s">
        <v>132</v>
      </c>
      <c r="AA239" s="380"/>
      <c r="AB239" s="360">
        <v>1</v>
      </c>
      <c r="AC239" s="360"/>
      <c r="AD239" s="360"/>
      <c r="AE239" s="360"/>
      <c r="AF239" s="357"/>
      <c r="AG239" s="358"/>
      <c r="AH239" s="358"/>
      <c r="AI239" s="358"/>
      <c r="AJ239" s="359"/>
      <c r="AK239" s="407">
        <f t="shared" si="26"/>
        <v>0</v>
      </c>
      <c r="AL239" s="407"/>
      <c r="AM239" s="407"/>
      <c r="AN239" s="407"/>
      <c r="AO239" s="407"/>
      <c r="AP239" s="407"/>
      <c r="AQ239" s="407"/>
      <c r="AR239" s="374">
        <f t="shared" si="27"/>
        <v>0</v>
      </c>
      <c r="AS239" s="374"/>
      <c r="AT239" s="373"/>
      <c r="AU239" s="373"/>
      <c r="AV239" s="373"/>
      <c r="AW239" s="373"/>
      <c r="AX239" s="373"/>
      <c r="AY239" s="373"/>
      <c r="AZ239" s="373"/>
      <c r="BA239" s="373"/>
      <c r="BB239" s="373"/>
      <c r="BC239" s="373"/>
      <c r="BD239" s="373"/>
      <c r="BE239" s="373"/>
      <c r="BF239" s="373"/>
      <c r="BG239" s="373"/>
      <c r="BH239" s="373"/>
      <c r="BI239" s="373"/>
      <c r="BJ239" s="373"/>
      <c r="BK239" s="373"/>
      <c r="BL239" s="373"/>
      <c r="BM239" s="373"/>
      <c r="BN239" s="373"/>
      <c r="BO239" s="373"/>
      <c r="BP239" s="373"/>
      <c r="BQ239" s="373"/>
      <c r="BR239" s="373"/>
    </row>
    <row r="240" spans="1:70" s="70" customFormat="1" ht="10.5" customHeight="1">
      <c r="A240" s="197"/>
      <c r="B240" s="364"/>
      <c r="C240" s="370"/>
      <c r="D240" s="287"/>
      <c r="E240" s="68"/>
      <c r="G240" s="334" t="s">
        <v>486</v>
      </c>
      <c r="H240" s="334"/>
      <c r="I240" s="334"/>
      <c r="J240" s="334"/>
      <c r="K240" s="385" t="s">
        <v>239</v>
      </c>
      <c r="L240" s="386"/>
      <c r="M240" s="386"/>
      <c r="N240" s="386"/>
      <c r="O240" s="386"/>
      <c r="P240" s="386"/>
      <c r="Q240" s="386"/>
      <c r="R240" s="386"/>
      <c r="S240" s="386"/>
      <c r="T240" s="386"/>
      <c r="U240" s="386"/>
      <c r="V240" s="386"/>
      <c r="W240" s="386"/>
      <c r="X240" s="386"/>
      <c r="Y240" s="386"/>
      <c r="Z240" s="380" t="s">
        <v>132</v>
      </c>
      <c r="AA240" s="380"/>
      <c r="AB240" s="360">
        <v>1</v>
      </c>
      <c r="AC240" s="360"/>
      <c r="AD240" s="360"/>
      <c r="AE240" s="360"/>
      <c r="AF240" s="357"/>
      <c r="AG240" s="358"/>
      <c r="AH240" s="358"/>
      <c r="AI240" s="358"/>
      <c r="AJ240" s="359"/>
      <c r="AK240" s="407">
        <f t="shared" si="26"/>
        <v>0</v>
      </c>
      <c r="AL240" s="407"/>
      <c r="AM240" s="407"/>
      <c r="AN240" s="407"/>
      <c r="AO240" s="407"/>
      <c r="AP240" s="407"/>
      <c r="AQ240" s="407"/>
      <c r="AR240" s="374">
        <f t="shared" si="27"/>
        <v>0</v>
      </c>
      <c r="AS240" s="374"/>
      <c r="AT240" s="373"/>
      <c r="AU240" s="373"/>
      <c r="AV240" s="373"/>
      <c r="AW240" s="373"/>
      <c r="AX240" s="373"/>
      <c r="AY240" s="373"/>
      <c r="AZ240" s="373"/>
      <c r="BA240" s="373"/>
      <c r="BB240" s="373"/>
      <c r="BC240" s="373"/>
      <c r="BD240" s="373"/>
      <c r="BE240" s="373"/>
      <c r="BF240" s="373"/>
      <c r="BG240" s="373"/>
      <c r="BH240" s="373"/>
      <c r="BI240" s="373"/>
      <c r="BJ240" s="373"/>
      <c r="BK240" s="373"/>
      <c r="BL240" s="373"/>
      <c r="BM240" s="373"/>
      <c r="BN240" s="373"/>
      <c r="BO240" s="373"/>
      <c r="BP240" s="373"/>
      <c r="BQ240" s="373"/>
      <c r="BR240" s="373"/>
    </row>
    <row r="241" spans="1:183" s="70" customFormat="1" ht="10.5" customHeight="1">
      <c r="A241" s="197"/>
      <c r="B241" s="364"/>
      <c r="C241" s="286"/>
      <c r="D241" s="369"/>
      <c r="E241" s="68"/>
      <c r="G241" s="334" t="s">
        <v>487</v>
      </c>
      <c r="H241" s="334"/>
      <c r="I241" s="334"/>
      <c r="J241" s="334"/>
      <c r="K241" s="385" t="s">
        <v>240</v>
      </c>
      <c r="L241" s="386"/>
      <c r="M241" s="386"/>
      <c r="N241" s="386"/>
      <c r="O241" s="386"/>
      <c r="P241" s="386"/>
      <c r="Q241" s="386"/>
      <c r="R241" s="386"/>
      <c r="S241" s="386"/>
      <c r="T241" s="386"/>
      <c r="U241" s="386"/>
      <c r="V241" s="386"/>
      <c r="W241" s="386"/>
      <c r="X241" s="386"/>
      <c r="Y241" s="386"/>
      <c r="Z241" s="380" t="s">
        <v>223</v>
      </c>
      <c r="AA241" s="380"/>
      <c r="AB241" s="365"/>
      <c r="AC241" s="365"/>
      <c r="AD241" s="365"/>
      <c r="AE241" s="365"/>
      <c r="AF241" s="357"/>
      <c r="AG241" s="358"/>
      <c r="AH241" s="358"/>
      <c r="AI241" s="358"/>
      <c r="AJ241" s="359"/>
      <c r="AK241" s="407">
        <f t="shared" si="26"/>
        <v>0</v>
      </c>
      <c r="AL241" s="407"/>
      <c r="AM241" s="407"/>
      <c r="AN241" s="407"/>
      <c r="AO241" s="407"/>
      <c r="AP241" s="407"/>
      <c r="AQ241" s="407"/>
      <c r="AR241" s="374">
        <f t="shared" si="27"/>
        <v>0</v>
      </c>
      <c r="AS241" s="374"/>
      <c r="AT241" s="373"/>
      <c r="AU241" s="373"/>
      <c r="AV241" s="373"/>
      <c r="AW241" s="373"/>
      <c r="AX241" s="373"/>
      <c r="AY241" s="373"/>
      <c r="AZ241" s="373"/>
      <c r="BA241" s="373"/>
      <c r="BB241" s="373"/>
      <c r="BC241" s="373"/>
      <c r="BD241" s="373"/>
      <c r="BE241" s="373"/>
      <c r="BF241" s="373"/>
      <c r="BG241" s="373"/>
      <c r="BH241" s="373"/>
      <c r="BI241" s="373"/>
      <c r="BJ241" s="373"/>
      <c r="BK241" s="373"/>
      <c r="BL241" s="373"/>
      <c r="BM241" s="373"/>
      <c r="BN241" s="373"/>
      <c r="BO241" s="373"/>
      <c r="BP241" s="373"/>
      <c r="BQ241" s="373"/>
      <c r="BR241" s="373"/>
      <c r="EG241" s="119"/>
      <c r="EH241" s="119"/>
      <c r="EI241" s="119"/>
      <c r="EJ241" s="119"/>
      <c r="EK241" s="119"/>
      <c r="EL241" s="119"/>
      <c r="EM241" s="119"/>
      <c r="EN241" s="119"/>
      <c r="EO241" s="119"/>
      <c r="EP241" s="119"/>
      <c r="EQ241" s="119"/>
      <c r="ER241" s="119"/>
      <c r="ES241" s="119"/>
      <c r="ET241" s="119"/>
      <c r="EU241" s="119"/>
      <c r="EV241" s="119"/>
      <c r="EW241" s="119"/>
      <c r="EX241" s="119"/>
      <c r="EY241" s="119"/>
      <c r="EZ241" s="119"/>
      <c r="FA241" s="119"/>
      <c r="FB241" s="119"/>
      <c r="FC241" s="119"/>
      <c r="FD241" s="119"/>
      <c r="FE241" s="119"/>
      <c r="FF241" s="119"/>
      <c r="FG241" s="119"/>
      <c r="FH241" s="119"/>
      <c r="FI241" s="119"/>
      <c r="FJ241" s="119"/>
      <c r="FK241" s="119"/>
      <c r="FL241" s="119"/>
      <c r="FM241" s="119"/>
      <c r="FN241" s="119"/>
      <c r="FO241" s="119"/>
      <c r="FP241" s="119"/>
      <c r="FQ241" s="119"/>
      <c r="FR241" s="119"/>
      <c r="FS241" s="119"/>
      <c r="FT241" s="119"/>
      <c r="FU241" s="119"/>
      <c r="FV241" s="119"/>
      <c r="FW241" s="119"/>
      <c r="FX241" s="119"/>
      <c r="FY241" s="119"/>
      <c r="FZ241" s="119"/>
      <c r="GA241" s="119"/>
    </row>
    <row r="242" spans="1:183" s="70" customFormat="1" ht="10.5" customHeight="1">
      <c r="A242" s="197"/>
      <c r="B242" s="364"/>
      <c r="C242" s="370"/>
      <c r="D242" s="287"/>
      <c r="E242" s="68"/>
      <c r="G242" s="334" t="s">
        <v>488</v>
      </c>
      <c r="H242" s="334"/>
      <c r="I242" s="334"/>
      <c r="J242" s="334"/>
      <c r="K242" s="385" t="s">
        <v>241</v>
      </c>
      <c r="L242" s="386"/>
      <c r="M242" s="386"/>
      <c r="N242" s="386"/>
      <c r="O242" s="386"/>
      <c r="P242" s="386"/>
      <c r="Q242" s="386"/>
      <c r="R242" s="386"/>
      <c r="S242" s="386"/>
      <c r="T242" s="386"/>
      <c r="U242" s="386"/>
      <c r="V242" s="386"/>
      <c r="W242" s="386"/>
      <c r="X242" s="386"/>
      <c r="Y242" s="386"/>
      <c r="Z242" s="380" t="s">
        <v>223</v>
      </c>
      <c r="AA242" s="380"/>
      <c r="AB242" s="365"/>
      <c r="AC242" s="365"/>
      <c r="AD242" s="365"/>
      <c r="AE242" s="365"/>
      <c r="AF242" s="357"/>
      <c r="AG242" s="358"/>
      <c r="AH242" s="358"/>
      <c r="AI242" s="358"/>
      <c r="AJ242" s="359"/>
      <c r="AK242" s="407">
        <f t="shared" si="26"/>
        <v>0</v>
      </c>
      <c r="AL242" s="407"/>
      <c r="AM242" s="407"/>
      <c r="AN242" s="407"/>
      <c r="AO242" s="407"/>
      <c r="AP242" s="407"/>
      <c r="AQ242" s="407"/>
      <c r="AR242" s="374">
        <f t="shared" si="27"/>
        <v>0</v>
      </c>
      <c r="AS242" s="374"/>
      <c r="AT242" s="373"/>
      <c r="AU242" s="373"/>
      <c r="AV242" s="373"/>
      <c r="AW242" s="373"/>
      <c r="AX242" s="373"/>
      <c r="AY242" s="373"/>
      <c r="AZ242" s="373"/>
      <c r="BA242" s="373"/>
      <c r="BB242" s="373"/>
      <c r="BC242" s="373"/>
      <c r="BD242" s="373"/>
      <c r="BE242" s="373"/>
      <c r="BF242" s="373"/>
      <c r="BG242" s="373"/>
      <c r="BH242" s="373"/>
      <c r="BI242" s="373"/>
      <c r="BJ242" s="373"/>
      <c r="BK242" s="373"/>
      <c r="BL242" s="373"/>
      <c r="BM242" s="373"/>
      <c r="BN242" s="373"/>
      <c r="BO242" s="373"/>
      <c r="BP242" s="373"/>
      <c r="BQ242" s="373"/>
      <c r="BR242" s="373"/>
      <c r="EG242" s="119"/>
      <c r="EH242" s="119"/>
      <c r="EI242" s="119"/>
      <c r="EJ242" s="119"/>
      <c r="EK242" s="119"/>
      <c r="EL242" s="119"/>
      <c r="EM242" s="119"/>
      <c r="EN242" s="119"/>
      <c r="EO242" s="119"/>
      <c r="EP242" s="119"/>
      <c r="EQ242" s="119"/>
      <c r="ER242" s="119"/>
      <c r="ES242" s="119"/>
      <c r="ET242" s="119"/>
      <c r="EU242" s="119"/>
      <c r="EV242" s="119"/>
      <c r="EW242" s="119"/>
      <c r="EX242" s="119"/>
      <c r="EY242" s="119"/>
      <c r="EZ242" s="119"/>
      <c r="FA242" s="119"/>
      <c r="FB242" s="119"/>
      <c r="FC242" s="119"/>
      <c r="FD242" s="119"/>
      <c r="FE242" s="119"/>
      <c r="FF242" s="119"/>
      <c r="FG242" s="119"/>
      <c r="FH242" s="119"/>
      <c r="FI242" s="119"/>
      <c r="FJ242" s="119"/>
      <c r="FK242" s="119"/>
      <c r="FL242" s="119"/>
      <c r="FM242" s="119"/>
      <c r="FN242" s="119"/>
      <c r="FO242" s="119"/>
      <c r="FP242" s="119"/>
      <c r="FQ242" s="119"/>
      <c r="FR242" s="119"/>
      <c r="FS242" s="119"/>
      <c r="FT242" s="119"/>
      <c r="FU242" s="119"/>
      <c r="FV242" s="119"/>
      <c r="FW242" s="119"/>
      <c r="FX242" s="119"/>
      <c r="FY242" s="119"/>
      <c r="FZ242" s="119"/>
      <c r="GA242" s="119"/>
    </row>
    <row r="243" spans="1:183" s="70" customFormat="1" ht="10.5" customHeight="1">
      <c r="A243" s="197"/>
      <c r="B243" s="364"/>
      <c r="C243" s="370"/>
      <c r="D243" s="287"/>
      <c r="E243" s="68"/>
      <c r="G243" s="334" t="s">
        <v>489</v>
      </c>
      <c r="H243" s="334"/>
      <c r="I243" s="334"/>
      <c r="J243" s="334"/>
      <c r="K243" s="385" t="s">
        <v>242</v>
      </c>
      <c r="L243" s="386"/>
      <c r="M243" s="386"/>
      <c r="N243" s="386"/>
      <c r="O243" s="386"/>
      <c r="P243" s="386"/>
      <c r="Q243" s="386"/>
      <c r="R243" s="386"/>
      <c r="S243" s="386"/>
      <c r="T243" s="386"/>
      <c r="U243" s="386"/>
      <c r="V243" s="386"/>
      <c r="W243" s="386"/>
      <c r="X243" s="386"/>
      <c r="Y243" s="386"/>
      <c r="Z243" s="380" t="s">
        <v>223</v>
      </c>
      <c r="AA243" s="380"/>
      <c r="AB243" s="365"/>
      <c r="AC243" s="365"/>
      <c r="AD243" s="365"/>
      <c r="AE243" s="365"/>
      <c r="AF243" s="357"/>
      <c r="AG243" s="358"/>
      <c r="AH243" s="358"/>
      <c r="AI243" s="358"/>
      <c r="AJ243" s="359"/>
      <c r="AK243" s="407">
        <f t="shared" si="26"/>
        <v>0</v>
      </c>
      <c r="AL243" s="407"/>
      <c r="AM243" s="407"/>
      <c r="AN243" s="407"/>
      <c r="AO243" s="407"/>
      <c r="AP243" s="407"/>
      <c r="AQ243" s="407"/>
      <c r="AR243" s="374">
        <f t="shared" si="27"/>
        <v>0</v>
      </c>
      <c r="AS243" s="374"/>
      <c r="AT243" s="373"/>
      <c r="AU243" s="373"/>
      <c r="AV243" s="373"/>
      <c r="AW243" s="373"/>
      <c r="AX243" s="373"/>
      <c r="AY243" s="373"/>
      <c r="AZ243" s="373"/>
      <c r="BA243" s="373"/>
      <c r="BB243" s="373"/>
      <c r="BC243" s="373"/>
      <c r="BD243" s="373"/>
      <c r="BE243" s="373"/>
      <c r="BF243" s="373"/>
      <c r="BG243" s="373"/>
      <c r="BH243" s="373"/>
      <c r="BI243" s="373"/>
      <c r="BJ243" s="373"/>
      <c r="BK243" s="373"/>
      <c r="BL243" s="373"/>
      <c r="BM243" s="373"/>
      <c r="BN243" s="373"/>
      <c r="BO243" s="373"/>
      <c r="BP243" s="373"/>
      <c r="BQ243" s="373"/>
      <c r="BR243" s="373"/>
      <c r="EG243" s="119"/>
      <c r="EH243" s="119"/>
      <c r="EI243" s="119"/>
      <c r="EJ243" s="119"/>
      <c r="EK243" s="119"/>
      <c r="EL243" s="119"/>
      <c r="EM243" s="119"/>
      <c r="EN243" s="119"/>
      <c r="EO243" s="119"/>
      <c r="EP243" s="119"/>
      <c r="EQ243" s="119"/>
      <c r="ER243" s="119"/>
      <c r="ES243" s="119"/>
      <c r="ET243" s="119"/>
      <c r="EU243" s="119"/>
      <c r="EV243" s="119"/>
      <c r="EW243" s="119"/>
      <c r="EX243" s="119"/>
      <c r="EY243" s="119"/>
      <c r="EZ243" s="119"/>
      <c r="FA243" s="119"/>
      <c r="FB243" s="119"/>
      <c r="FC243" s="119"/>
      <c r="FD243" s="119"/>
      <c r="FE243" s="119"/>
      <c r="FF243" s="119"/>
      <c r="FG243" s="119"/>
      <c r="FH243" s="119"/>
      <c r="FI243" s="119"/>
      <c r="FJ243" s="119"/>
      <c r="FK243" s="119"/>
      <c r="FL243" s="119"/>
      <c r="FM243" s="119"/>
      <c r="FN243" s="119"/>
      <c r="FO243" s="119"/>
      <c r="FP243" s="119"/>
      <c r="FQ243" s="119"/>
      <c r="FR243" s="119"/>
      <c r="FS243" s="119"/>
      <c r="FT243" s="119"/>
      <c r="FU243" s="119"/>
      <c r="FV243" s="119"/>
      <c r="FW243" s="119"/>
      <c r="FX243" s="119"/>
      <c r="FY243" s="119"/>
      <c r="FZ243" s="119"/>
      <c r="GA243" s="119"/>
    </row>
    <row r="244" spans="1:70" s="70" customFormat="1" ht="10.5" customHeight="1">
      <c r="A244" s="197"/>
      <c r="B244" s="199"/>
      <c r="C244" s="116"/>
      <c r="D244" s="48"/>
      <c r="E244" s="68"/>
      <c r="G244" s="334" t="s">
        <v>490</v>
      </c>
      <c r="H244" s="334"/>
      <c r="I244" s="334"/>
      <c r="J244" s="334"/>
      <c r="K244" s="506"/>
      <c r="L244" s="506"/>
      <c r="M244" s="506"/>
      <c r="N244" s="506"/>
      <c r="O244" s="506"/>
      <c r="P244" s="506"/>
      <c r="Q244" s="506"/>
      <c r="R244" s="506"/>
      <c r="S244" s="506"/>
      <c r="T244" s="506"/>
      <c r="U244" s="506"/>
      <c r="V244" s="506"/>
      <c r="W244" s="506"/>
      <c r="X244" s="506"/>
      <c r="Y244" s="506"/>
      <c r="Z244" s="393"/>
      <c r="AA244" s="393"/>
      <c r="AB244" s="366"/>
      <c r="AC244" s="367"/>
      <c r="AD244" s="367"/>
      <c r="AE244" s="368"/>
      <c r="AF244" s="365"/>
      <c r="AG244" s="365"/>
      <c r="AH244" s="365"/>
      <c r="AI244" s="365"/>
      <c r="AJ244" s="365"/>
      <c r="AK244" s="407">
        <f t="shared" si="26"/>
        <v>0</v>
      </c>
      <c r="AL244" s="407"/>
      <c r="AM244" s="407"/>
      <c r="AN244" s="407"/>
      <c r="AO244" s="407"/>
      <c r="AP244" s="407"/>
      <c r="AQ244" s="407"/>
      <c r="AR244" s="374">
        <f t="shared" si="27"/>
        <v>0</v>
      </c>
      <c r="AS244" s="374"/>
      <c r="AT244" s="373"/>
      <c r="AU244" s="373"/>
      <c r="AV244" s="373"/>
      <c r="AW244" s="373"/>
      <c r="AX244" s="373"/>
      <c r="AY244" s="373"/>
      <c r="AZ244" s="373"/>
      <c r="BA244" s="373"/>
      <c r="BB244" s="373"/>
      <c r="BC244" s="373"/>
      <c r="BD244" s="373"/>
      <c r="BE244" s="373"/>
      <c r="BF244" s="373"/>
      <c r="BG244" s="373"/>
      <c r="BH244" s="373"/>
      <c r="BI244" s="373"/>
      <c r="BJ244" s="373"/>
      <c r="BK244" s="373"/>
      <c r="BL244" s="373"/>
      <c r="BM244" s="373"/>
      <c r="BN244" s="373"/>
      <c r="BO244" s="373"/>
      <c r="BP244" s="373"/>
      <c r="BQ244" s="373"/>
      <c r="BR244" s="373"/>
    </row>
    <row r="245" spans="1:70" s="70" customFormat="1" ht="10.5" customHeight="1">
      <c r="A245" s="197"/>
      <c r="B245" s="199"/>
      <c r="C245" s="116"/>
      <c r="D245" s="48"/>
      <c r="E245" s="68"/>
      <c r="G245" s="334" t="s">
        <v>491</v>
      </c>
      <c r="H245" s="334"/>
      <c r="I245" s="334"/>
      <c r="J245" s="334"/>
      <c r="K245" s="506"/>
      <c r="L245" s="506"/>
      <c r="M245" s="506"/>
      <c r="N245" s="506"/>
      <c r="O245" s="506"/>
      <c r="P245" s="506"/>
      <c r="Q245" s="506"/>
      <c r="R245" s="506"/>
      <c r="S245" s="506"/>
      <c r="T245" s="506"/>
      <c r="U245" s="506"/>
      <c r="V245" s="506"/>
      <c r="W245" s="506"/>
      <c r="X245" s="506"/>
      <c r="Y245" s="506"/>
      <c r="Z245" s="393"/>
      <c r="AA245" s="393"/>
      <c r="AB245" s="365"/>
      <c r="AC245" s="365"/>
      <c r="AD245" s="365"/>
      <c r="AE245" s="365"/>
      <c r="AF245" s="365"/>
      <c r="AG245" s="365"/>
      <c r="AH245" s="365"/>
      <c r="AI245" s="365"/>
      <c r="AJ245" s="365"/>
      <c r="AK245" s="407">
        <f t="shared" si="26"/>
        <v>0</v>
      </c>
      <c r="AL245" s="407"/>
      <c r="AM245" s="407"/>
      <c r="AN245" s="407"/>
      <c r="AO245" s="407"/>
      <c r="AP245" s="407"/>
      <c r="AQ245" s="407"/>
      <c r="AR245" s="374">
        <f t="shared" si="27"/>
        <v>0</v>
      </c>
      <c r="AS245" s="374"/>
      <c r="AT245" s="373"/>
      <c r="AU245" s="373"/>
      <c r="AV245" s="373"/>
      <c r="AW245" s="373"/>
      <c r="AX245" s="373"/>
      <c r="AY245" s="373"/>
      <c r="AZ245" s="373"/>
      <c r="BA245" s="373"/>
      <c r="BB245" s="373"/>
      <c r="BC245" s="373"/>
      <c r="BD245" s="373"/>
      <c r="BE245" s="373"/>
      <c r="BF245" s="373"/>
      <c r="BG245" s="373"/>
      <c r="BH245" s="373"/>
      <c r="BI245" s="373"/>
      <c r="BJ245" s="373"/>
      <c r="BK245" s="373"/>
      <c r="BL245" s="373"/>
      <c r="BM245" s="373"/>
      <c r="BN245" s="373"/>
      <c r="BO245" s="373"/>
      <c r="BP245" s="373"/>
      <c r="BQ245" s="373"/>
      <c r="BR245" s="373"/>
    </row>
    <row r="246" spans="1:70" s="70" customFormat="1" ht="33" customHeight="1">
      <c r="A246" s="196"/>
      <c r="B246" s="199"/>
      <c r="C246" s="115">
        <f>C237+1</f>
        <v>19</v>
      </c>
      <c r="D246" s="48" t="s">
        <v>602</v>
      </c>
      <c r="E246" s="68" t="s">
        <v>303</v>
      </c>
      <c r="F246" s="69"/>
      <c r="G246" s="372" t="s">
        <v>492</v>
      </c>
      <c r="H246" s="372"/>
      <c r="I246" s="372"/>
      <c r="J246" s="372"/>
      <c r="K246" s="391" t="s">
        <v>243</v>
      </c>
      <c r="L246" s="392"/>
      <c r="M246" s="392"/>
      <c r="N246" s="392"/>
      <c r="O246" s="392"/>
      <c r="P246" s="392"/>
      <c r="Q246" s="392"/>
      <c r="R246" s="392"/>
      <c r="S246" s="392"/>
      <c r="T246" s="392"/>
      <c r="U246" s="392"/>
      <c r="V246" s="392"/>
      <c r="W246" s="392"/>
      <c r="X246" s="392"/>
      <c r="Y246" s="392"/>
      <c r="Z246" s="392"/>
      <c r="AA246" s="392"/>
      <c r="AB246" s="392"/>
      <c r="AC246" s="392"/>
      <c r="AD246" s="392"/>
      <c r="AE246" s="392"/>
      <c r="AF246" s="392"/>
      <c r="AG246" s="392"/>
      <c r="AH246" s="392"/>
      <c r="AI246" s="392"/>
      <c r="AJ246" s="392"/>
      <c r="AK246" s="416">
        <f>MAX(0.000000001,SUM(AK247:AQ253))</f>
        <v>1E-09</v>
      </c>
      <c r="AL246" s="416"/>
      <c r="AM246" s="416"/>
      <c r="AN246" s="416"/>
      <c r="AO246" s="416"/>
      <c r="AP246" s="416"/>
      <c r="AQ246" s="416"/>
      <c r="AR246" s="416">
        <f>ROUND(AK246/$AK$269,6)*100</f>
        <v>9.999999999999999E-05</v>
      </c>
      <c r="AS246" s="416"/>
      <c r="AT246" s="412" t="s">
        <v>244</v>
      </c>
      <c r="AU246" s="412"/>
      <c r="AV246" s="412"/>
      <c r="AW246" s="412"/>
      <c r="AX246" s="412"/>
      <c r="AY246" s="412"/>
      <c r="AZ246" s="412"/>
      <c r="BA246" s="412"/>
      <c r="BB246" s="412"/>
      <c r="BC246" s="412"/>
      <c r="BD246" s="412"/>
      <c r="BE246" s="412"/>
      <c r="BF246" s="412"/>
      <c r="BG246" s="412"/>
      <c r="BH246" s="412"/>
      <c r="BI246" s="412"/>
      <c r="BJ246" s="412"/>
      <c r="BK246" s="412"/>
      <c r="BL246" s="412"/>
      <c r="BM246" s="412"/>
      <c r="BN246" s="412"/>
      <c r="BO246" s="412"/>
      <c r="BP246" s="412"/>
      <c r="BQ246" s="412"/>
      <c r="BR246" s="412"/>
    </row>
    <row r="247" spans="1:70" s="70" customFormat="1" ht="10.5" customHeight="1">
      <c r="A247" s="197"/>
      <c r="B247" s="111"/>
      <c r="C247" s="116"/>
      <c r="D247" s="48"/>
      <c r="E247" s="68"/>
      <c r="G247" s="334" t="s">
        <v>493</v>
      </c>
      <c r="H247" s="334"/>
      <c r="I247" s="334"/>
      <c r="J247" s="334"/>
      <c r="K247" s="385" t="s">
        <v>245</v>
      </c>
      <c r="L247" s="386"/>
      <c r="M247" s="386"/>
      <c r="N247" s="386"/>
      <c r="O247" s="386"/>
      <c r="P247" s="386"/>
      <c r="Q247" s="386"/>
      <c r="R247" s="386"/>
      <c r="S247" s="386"/>
      <c r="T247" s="386"/>
      <c r="U247" s="386"/>
      <c r="V247" s="386"/>
      <c r="W247" s="386"/>
      <c r="X247" s="386"/>
      <c r="Y247" s="386"/>
      <c r="Z247" s="380" t="s">
        <v>132</v>
      </c>
      <c r="AA247" s="380"/>
      <c r="AB247" s="360">
        <v>1</v>
      </c>
      <c r="AC247" s="360"/>
      <c r="AD247" s="360"/>
      <c r="AE247" s="360"/>
      <c r="AF247" s="357"/>
      <c r="AG247" s="358"/>
      <c r="AH247" s="358"/>
      <c r="AI247" s="358"/>
      <c r="AJ247" s="359"/>
      <c r="AK247" s="407">
        <f aca="true" t="shared" si="28" ref="AK247:AK253">AB247*AF247</f>
        <v>0</v>
      </c>
      <c r="AL247" s="407"/>
      <c r="AM247" s="407"/>
      <c r="AN247" s="407"/>
      <c r="AO247" s="407"/>
      <c r="AP247" s="407"/>
      <c r="AQ247" s="407"/>
      <c r="AR247" s="374">
        <f aca="true" t="shared" si="29" ref="AR247:AR253">ROUND(AK247/$AK$246,6)*100</f>
        <v>0</v>
      </c>
      <c r="AS247" s="374"/>
      <c r="AT247" s="373"/>
      <c r="AU247" s="373"/>
      <c r="AV247" s="373"/>
      <c r="AW247" s="373"/>
      <c r="AX247" s="373"/>
      <c r="AY247" s="373"/>
      <c r="AZ247" s="373"/>
      <c r="BA247" s="373"/>
      <c r="BB247" s="373"/>
      <c r="BC247" s="373"/>
      <c r="BD247" s="373"/>
      <c r="BE247" s="373"/>
      <c r="BF247" s="373"/>
      <c r="BG247" s="373"/>
      <c r="BH247" s="373"/>
      <c r="BI247" s="373"/>
      <c r="BJ247" s="373"/>
      <c r="BK247" s="373"/>
      <c r="BL247" s="373"/>
      <c r="BM247" s="373"/>
      <c r="BN247" s="373"/>
      <c r="BO247" s="373"/>
      <c r="BP247" s="373"/>
      <c r="BQ247" s="373"/>
      <c r="BR247" s="373"/>
    </row>
    <row r="248" spans="1:244" s="70" customFormat="1" ht="10.5" customHeight="1">
      <c r="A248" s="197"/>
      <c r="B248" s="111"/>
      <c r="C248" s="116"/>
      <c r="D248" s="48"/>
      <c r="E248" s="68"/>
      <c r="G248" s="334" t="s">
        <v>494</v>
      </c>
      <c r="H248" s="334"/>
      <c r="I248" s="334"/>
      <c r="J248" s="334"/>
      <c r="K248" s="385" t="s">
        <v>246</v>
      </c>
      <c r="L248" s="386"/>
      <c r="M248" s="386"/>
      <c r="N248" s="386"/>
      <c r="O248" s="386"/>
      <c r="P248" s="386"/>
      <c r="Q248" s="386"/>
      <c r="R248" s="386"/>
      <c r="S248" s="386"/>
      <c r="T248" s="386"/>
      <c r="U248" s="386"/>
      <c r="V248" s="386"/>
      <c r="W248" s="386"/>
      <c r="X248" s="386"/>
      <c r="Y248" s="386"/>
      <c r="Z248" s="380" t="s">
        <v>223</v>
      </c>
      <c r="AA248" s="380"/>
      <c r="AB248" s="365"/>
      <c r="AC248" s="365"/>
      <c r="AD248" s="365"/>
      <c r="AE248" s="365"/>
      <c r="AF248" s="357"/>
      <c r="AG248" s="358"/>
      <c r="AH248" s="358"/>
      <c r="AI248" s="358"/>
      <c r="AJ248" s="359"/>
      <c r="AK248" s="407">
        <f t="shared" si="28"/>
        <v>0</v>
      </c>
      <c r="AL248" s="407"/>
      <c r="AM248" s="407"/>
      <c r="AN248" s="407"/>
      <c r="AO248" s="407"/>
      <c r="AP248" s="407"/>
      <c r="AQ248" s="407"/>
      <c r="AR248" s="374">
        <f t="shared" si="29"/>
        <v>0</v>
      </c>
      <c r="AS248" s="374"/>
      <c r="AT248" s="511"/>
      <c r="AU248" s="511"/>
      <c r="AV248" s="511"/>
      <c r="AW248" s="511"/>
      <c r="AX248" s="511"/>
      <c r="AY248" s="404" t="s">
        <v>247</v>
      </c>
      <c r="AZ248" s="404"/>
      <c r="BA248" s="404"/>
      <c r="BB248" s="404"/>
      <c r="BC248" s="404"/>
      <c r="BD248" s="404" t="s">
        <v>248</v>
      </c>
      <c r="BE248" s="404"/>
      <c r="BF248" s="404"/>
      <c r="BG248" s="404"/>
      <c r="BH248" s="404"/>
      <c r="BI248" s="404" t="s">
        <v>249</v>
      </c>
      <c r="BJ248" s="404"/>
      <c r="BK248" s="404"/>
      <c r="BL248" s="404"/>
      <c r="BM248" s="404"/>
      <c r="BN248" s="404" t="s">
        <v>250</v>
      </c>
      <c r="BO248" s="404"/>
      <c r="BP248" s="404"/>
      <c r="BQ248" s="404"/>
      <c r="BR248" s="404"/>
      <c r="GB248" s="119"/>
      <c r="GC248" s="119"/>
      <c r="GD248" s="119"/>
      <c r="GE248" s="119"/>
      <c r="GF248" s="119"/>
      <c r="GG248" s="119"/>
      <c r="GH248" s="119"/>
      <c r="GI248" s="119"/>
      <c r="GJ248" s="119"/>
      <c r="GK248" s="119"/>
      <c r="GL248" s="119"/>
      <c r="GM248" s="119"/>
      <c r="GN248" s="119"/>
      <c r="GO248" s="119"/>
      <c r="GP248" s="119"/>
      <c r="GQ248" s="119"/>
      <c r="GR248" s="119"/>
      <c r="GS248" s="119"/>
      <c r="GT248" s="119"/>
      <c r="GU248" s="119"/>
      <c r="GV248" s="119"/>
      <c r="GW248" s="119"/>
      <c r="GX248" s="119"/>
      <c r="GY248" s="119"/>
      <c r="GZ248" s="119"/>
      <c r="HA248" s="119"/>
      <c r="HB248" s="119"/>
      <c r="HC248" s="119"/>
      <c r="HD248" s="119"/>
      <c r="HE248" s="119"/>
      <c r="HF248" s="119"/>
      <c r="HG248" s="119"/>
      <c r="HH248" s="119"/>
      <c r="HI248" s="119"/>
      <c r="HJ248" s="119"/>
      <c r="HK248" s="119"/>
      <c r="HL248" s="119"/>
      <c r="HM248" s="119"/>
      <c r="HN248" s="119"/>
      <c r="HO248" s="119"/>
      <c r="HP248" s="119"/>
      <c r="HQ248" s="119"/>
      <c r="HR248" s="119"/>
      <c r="HS248" s="119"/>
      <c r="HT248" s="119"/>
      <c r="HU248" s="119"/>
      <c r="HV248" s="119"/>
      <c r="HW248" s="119"/>
      <c r="HX248" s="119"/>
      <c r="HY248" s="119"/>
      <c r="HZ248" s="119"/>
      <c r="IA248" s="119"/>
      <c r="IB248" s="119"/>
      <c r="IC248" s="119"/>
      <c r="ID248" s="119"/>
      <c r="IE248" s="119"/>
      <c r="IF248" s="119"/>
      <c r="IG248" s="119"/>
      <c r="IH248" s="119"/>
      <c r="II248" s="119"/>
      <c r="IJ248" s="119"/>
    </row>
    <row r="249" spans="1:244" s="70" customFormat="1" ht="10.5" customHeight="1">
      <c r="A249" s="197"/>
      <c r="B249" s="111"/>
      <c r="C249" s="116"/>
      <c r="D249" s="48"/>
      <c r="E249" s="68"/>
      <c r="G249" s="334" t="s">
        <v>495</v>
      </c>
      <c r="H249" s="334"/>
      <c r="I249" s="334"/>
      <c r="J249" s="334"/>
      <c r="K249" s="385" t="s">
        <v>251</v>
      </c>
      <c r="L249" s="386"/>
      <c r="M249" s="386"/>
      <c r="N249" s="386"/>
      <c r="O249" s="386"/>
      <c r="P249" s="386"/>
      <c r="Q249" s="386"/>
      <c r="R249" s="386"/>
      <c r="S249" s="386"/>
      <c r="T249" s="386"/>
      <c r="U249" s="386"/>
      <c r="V249" s="386"/>
      <c r="W249" s="386"/>
      <c r="X249" s="386"/>
      <c r="Y249" s="386"/>
      <c r="Z249" s="380" t="s">
        <v>223</v>
      </c>
      <c r="AA249" s="380"/>
      <c r="AB249" s="365"/>
      <c r="AC249" s="365"/>
      <c r="AD249" s="365"/>
      <c r="AE249" s="365"/>
      <c r="AF249" s="357"/>
      <c r="AG249" s="358"/>
      <c r="AH249" s="358"/>
      <c r="AI249" s="358"/>
      <c r="AJ249" s="359"/>
      <c r="AK249" s="407">
        <f t="shared" si="28"/>
        <v>0</v>
      </c>
      <c r="AL249" s="407"/>
      <c r="AM249" s="407"/>
      <c r="AN249" s="407"/>
      <c r="AO249" s="407"/>
      <c r="AP249" s="407"/>
      <c r="AQ249" s="407"/>
      <c r="AR249" s="374">
        <f t="shared" si="29"/>
        <v>0</v>
      </c>
      <c r="AS249" s="374"/>
      <c r="AT249" s="516" t="s">
        <v>252</v>
      </c>
      <c r="AU249" s="516"/>
      <c r="AV249" s="516"/>
      <c r="AW249" s="516"/>
      <c r="AX249" s="516"/>
      <c r="AY249" s="403"/>
      <c r="AZ249" s="403"/>
      <c r="BA249" s="403"/>
      <c r="BB249" s="403"/>
      <c r="BC249" s="403"/>
      <c r="BD249" s="403"/>
      <c r="BE249" s="403"/>
      <c r="BF249" s="403"/>
      <c r="BG249" s="403"/>
      <c r="BH249" s="403"/>
      <c r="BI249" s="403"/>
      <c r="BJ249" s="403"/>
      <c r="BK249" s="403"/>
      <c r="BL249" s="403"/>
      <c r="BM249" s="403"/>
      <c r="BN249" s="403"/>
      <c r="BO249" s="403"/>
      <c r="BP249" s="403"/>
      <c r="BQ249" s="403"/>
      <c r="BR249" s="403"/>
      <c r="GB249" s="119"/>
      <c r="GC249" s="119"/>
      <c r="GD249" s="119"/>
      <c r="GE249" s="119"/>
      <c r="GF249" s="119"/>
      <c r="GG249" s="119"/>
      <c r="GH249" s="119"/>
      <c r="GI249" s="119"/>
      <c r="GJ249" s="119"/>
      <c r="GK249" s="119"/>
      <c r="GL249" s="119"/>
      <c r="GM249" s="119"/>
      <c r="GN249" s="119"/>
      <c r="GO249" s="119"/>
      <c r="GP249" s="119"/>
      <c r="GQ249" s="119"/>
      <c r="GR249" s="119"/>
      <c r="GS249" s="119"/>
      <c r="GT249" s="119"/>
      <c r="GU249" s="119"/>
      <c r="GV249" s="119"/>
      <c r="GW249" s="119"/>
      <c r="GX249" s="119"/>
      <c r="GY249" s="119"/>
      <c r="GZ249" s="119"/>
      <c r="HA249" s="119"/>
      <c r="HB249" s="119"/>
      <c r="HC249" s="119"/>
      <c r="HD249" s="119"/>
      <c r="HE249" s="119"/>
      <c r="HF249" s="119"/>
      <c r="HG249" s="119"/>
      <c r="HH249" s="119"/>
      <c r="HI249" s="119"/>
      <c r="HJ249" s="119"/>
      <c r="HK249" s="119"/>
      <c r="HL249" s="119"/>
      <c r="HM249" s="119"/>
      <c r="HN249" s="119"/>
      <c r="HO249" s="119"/>
      <c r="HP249" s="119"/>
      <c r="HQ249" s="119"/>
      <c r="HR249" s="119"/>
      <c r="HS249" s="119"/>
      <c r="HT249" s="119"/>
      <c r="HU249" s="119"/>
      <c r="HV249" s="119"/>
      <c r="HW249" s="119"/>
      <c r="HX249" s="119"/>
      <c r="HY249" s="119"/>
      <c r="HZ249" s="119"/>
      <c r="IA249" s="119"/>
      <c r="IB249" s="119"/>
      <c r="IC249" s="119"/>
      <c r="ID249" s="119"/>
      <c r="IE249" s="119"/>
      <c r="IF249" s="119"/>
      <c r="IG249" s="119"/>
      <c r="IH249" s="119"/>
      <c r="II249" s="119"/>
      <c r="IJ249" s="119"/>
    </row>
    <row r="250" spans="1:244" s="70" customFormat="1" ht="10.5" customHeight="1">
      <c r="A250" s="197"/>
      <c r="B250" s="111"/>
      <c r="C250" s="116"/>
      <c r="D250" s="48"/>
      <c r="E250" s="68"/>
      <c r="G250" s="334" t="s">
        <v>496</v>
      </c>
      <c r="H250" s="334"/>
      <c r="I250" s="334"/>
      <c r="J250" s="334"/>
      <c r="K250" s="385" t="s">
        <v>253</v>
      </c>
      <c r="L250" s="386"/>
      <c r="M250" s="386"/>
      <c r="N250" s="386"/>
      <c r="O250" s="386"/>
      <c r="P250" s="386"/>
      <c r="Q250" s="386"/>
      <c r="R250" s="386"/>
      <c r="S250" s="386"/>
      <c r="T250" s="386"/>
      <c r="U250" s="386"/>
      <c r="V250" s="386"/>
      <c r="W250" s="386"/>
      <c r="X250" s="386"/>
      <c r="Y250" s="386"/>
      <c r="Z250" s="380" t="s">
        <v>223</v>
      </c>
      <c r="AA250" s="380"/>
      <c r="AB250" s="365"/>
      <c r="AC250" s="365"/>
      <c r="AD250" s="365"/>
      <c r="AE250" s="365"/>
      <c r="AF250" s="357"/>
      <c r="AG250" s="358"/>
      <c r="AH250" s="358"/>
      <c r="AI250" s="358"/>
      <c r="AJ250" s="359"/>
      <c r="AK250" s="407">
        <f t="shared" si="28"/>
        <v>0</v>
      </c>
      <c r="AL250" s="407"/>
      <c r="AM250" s="407"/>
      <c r="AN250" s="407"/>
      <c r="AO250" s="407"/>
      <c r="AP250" s="407"/>
      <c r="AQ250" s="407"/>
      <c r="AR250" s="374">
        <f t="shared" si="29"/>
        <v>0</v>
      </c>
      <c r="AS250" s="374"/>
      <c r="AT250" s="516" t="s">
        <v>254</v>
      </c>
      <c r="AU250" s="516"/>
      <c r="AV250" s="516"/>
      <c r="AW250" s="516"/>
      <c r="AX250" s="516"/>
      <c r="AY250" s="403"/>
      <c r="AZ250" s="403"/>
      <c r="BA250" s="403"/>
      <c r="BB250" s="403"/>
      <c r="BC250" s="403"/>
      <c r="BD250" s="403"/>
      <c r="BE250" s="403"/>
      <c r="BF250" s="403"/>
      <c r="BG250" s="403"/>
      <c r="BH250" s="403"/>
      <c r="BI250" s="403"/>
      <c r="BJ250" s="403"/>
      <c r="BK250" s="403"/>
      <c r="BL250" s="403"/>
      <c r="BM250" s="403"/>
      <c r="BN250" s="403"/>
      <c r="BO250" s="403"/>
      <c r="BP250" s="403"/>
      <c r="BQ250" s="403"/>
      <c r="BR250" s="403"/>
      <c r="GB250" s="119"/>
      <c r="GC250" s="119"/>
      <c r="GD250" s="119"/>
      <c r="GE250" s="119"/>
      <c r="GF250" s="119"/>
      <c r="GG250" s="119"/>
      <c r="GH250" s="119"/>
      <c r="GI250" s="119"/>
      <c r="GJ250" s="119"/>
      <c r="GK250" s="119"/>
      <c r="GL250" s="119"/>
      <c r="GM250" s="119"/>
      <c r="GN250" s="119"/>
      <c r="GO250" s="119"/>
      <c r="GP250" s="119"/>
      <c r="GQ250" s="119"/>
      <c r="GR250" s="119"/>
      <c r="GS250" s="119"/>
      <c r="GT250" s="119"/>
      <c r="GU250" s="119"/>
      <c r="GV250" s="119"/>
      <c r="GW250" s="119"/>
      <c r="GX250" s="119"/>
      <c r="GY250" s="119"/>
      <c r="GZ250" s="119"/>
      <c r="HA250" s="119"/>
      <c r="HB250" s="119"/>
      <c r="HC250" s="119"/>
      <c r="HD250" s="119"/>
      <c r="HE250" s="119"/>
      <c r="HF250" s="119"/>
      <c r="HG250" s="119"/>
      <c r="HH250" s="119"/>
      <c r="HI250" s="119"/>
      <c r="HJ250" s="119"/>
      <c r="HK250" s="119"/>
      <c r="HL250" s="119"/>
      <c r="HM250" s="119"/>
      <c r="HN250" s="119"/>
      <c r="HO250" s="119"/>
      <c r="HP250" s="119"/>
      <c r="HQ250" s="119"/>
      <c r="HR250" s="119"/>
      <c r="HS250" s="119"/>
      <c r="HT250" s="119"/>
      <c r="HU250" s="119"/>
      <c r="HV250" s="119"/>
      <c r="HW250" s="119"/>
      <c r="HX250" s="119"/>
      <c r="HY250" s="119"/>
      <c r="HZ250" s="119"/>
      <c r="IA250" s="119"/>
      <c r="IB250" s="119"/>
      <c r="IC250" s="119"/>
      <c r="ID250" s="119"/>
      <c r="IE250" s="119"/>
      <c r="IF250" s="119"/>
      <c r="IG250" s="119"/>
      <c r="IH250" s="119"/>
      <c r="II250" s="119"/>
      <c r="IJ250" s="119"/>
    </row>
    <row r="251" spans="1:70" s="70" customFormat="1" ht="10.5" customHeight="1">
      <c r="A251" s="197"/>
      <c r="B251" s="111"/>
      <c r="C251" s="116"/>
      <c r="D251" s="48"/>
      <c r="E251" s="68"/>
      <c r="G251" s="334" t="s">
        <v>497</v>
      </c>
      <c r="H251" s="334"/>
      <c r="I251" s="334"/>
      <c r="J251" s="334"/>
      <c r="K251" s="385" t="s">
        <v>255</v>
      </c>
      <c r="L251" s="386"/>
      <c r="M251" s="386"/>
      <c r="N251" s="386"/>
      <c r="O251" s="386"/>
      <c r="P251" s="386"/>
      <c r="Q251" s="386"/>
      <c r="R251" s="386"/>
      <c r="S251" s="386"/>
      <c r="T251" s="386"/>
      <c r="U251" s="386"/>
      <c r="V251" s="386"/>
      <c r="W251" s="386"/>
      <c r="X251" s="386"/>
      <c r="Y251" s="386"/>
      <c r="Z251" s="380" t="s">
        <v>132</v>
      </c>
      <c r="AA251" s="380"/>
      <c r="AB251" s="360">
        <v>1</v>
      </c>
      <c r="AC251" s="360"/>
      <c r="AD251" s="360"/>
      <c r="AE251" s="360"/>
      <c r="AF251" s="357"/>
      <c r="AG251" s="358"/>
      <c r="AH251" s="358"/>
      <c r="AI251" s="358"/>
      <c r="AJ251" s="359"/>
      <c r="AK251" s="407">
        <f t="shared" si="28"/>
        <v>0</v>
      </c>
      <c r="AL251" s="407"/>
      <c r="AM251" s="407"/>
      <c r="AN251" s="407"/>
      <c r="AO251" s="407"/>
      <c r="AP251" s="407"/>
      <c r="AQ251" s="407"/>
      <c r="AR251" s="374">
        <f t="shared" si="29"/>
        <v>0</v>
      </c>
      <c r="AS251" s="374"/>
      <c r="AT251" s="373"/>
      <c r="AU251" s="373"/>
      <c r="AV251" s="373"/>
      <c r="AW251" s="373"/>
      <c r="AX251" s="373"/>
      <c r="AY251" s="373"/>
      <c r="AZ251" s="373"/>
      <c r="BA251" s="373"/>
      <c r="BB251" s="373"/>
      <c r="BC251" s="373"/>
      <c r="BD251" s="373"/>
      <c r="BE251" s="373"/>
      <c r="BF251" s="373"/>
      <c r="BG251" s="373"/>
      <c r="BH251" s="373"/>
      <c r="BI251" s="373"/>
      <c r="BJ251" s="373"/>
      <c r="BK251" s="373"/>
      <c r="BL251" s="373"/>
      <c r="BM251" s="373"/>
      <c r="BN251" s="373"/>
      <c r="BO251" s="373"/>
      <c r="BP251" s="373"/>
      <c r="BQ251" s="373"/>
      <c r="BR251" s="373"/>
    </row>
    <row r="252" spans="1:70" s="70" customFormat="1" ht="10.5" customHeight="1">
      <c r="A252" s="197"/>
      <c r="B252" s="111"/>
      <c r="C252" s="116"/>
      <c r="D252" s="48"/>
      <c r="E252" s="68"/>
      <c r="G252" s="334" t="s">
        <v>498</v>
      </c>
      <c r="H252" s="334"/>
      <c r="I252" s="334"/>
      <c r="J252" s="334"/>
      <c r="K252" s="506"/>
      <c r="L252" s="506"/>
      <c r="M252" s="506"/>
      <c r="N252" s="506"/>
      <c r="O252" s="506"/>
      <c r="P252" s="506"/>
      <c r="Q252" s="506"/>
      <c r="R252" s="506"/>
      <c r="S252" s="506"/>
      <c r="T252" s="506"/>
      <c r="U252" s="506"/>
      <c r="V252" s="506"/>
      <c r="W252" s="506"/>
      <c r="X252" s="506"/>
      <c r="Y252" s="506"/>
      <c r="Z252" s="393"/>
      <c r="AA252" s="393"/>
      <c r="AB252" s="365"/>
      <c r="AC252" s="365"/>
      <c r="AD252" s="365"/>
      <c r="AE252" s="365"/>
      <c r="AF252" s="365"/>
      <c r="AG252" s="365"/>
      <c r="AH252" s="365"/>
      <c r="AI252" s="365"/>
      <c r="AJ252" s="365"/>
      <c r="AK252" s="407">
        <f t="shared" si="28"/>
        <v>0</v>
      </c>
      <c r="AL252" s="407"/>
      <c r="AM252" s="407"/>
      <c r="AN252" s="407"/>
      <c r="AO252" s="407"/>
      <c r="AP252" s="407"/>
      <c r="AQ252" s="407"/>
      <c r="AR252" s="374">
        <f t="shared" si="29"/>
        <v>0</v>
      </c>
      <c r="AS252" s="374"/>
      <c r="AT252" s="373"/>
      <c r="AU252" s="373"/>
      <c r="AV252" s="373"/>
      <c r="AW252" s="373"/>
      <c r="AX252" s="373"/>
      <c r="AY252" s="373"/>
      <c r="AZ252" s="373"/>
      <c r="BA252" s="373"/>
      <c r="BB252" s="373"/>
      <c r="BC252" s="373"/>
      <c r="BD252" s="373"/>
      <c r="BE252" s="373"/>
      <c r="BF252" s="373"/>
      <c r="BG252" s="373"/>
      <c r="BH252" s="373"/>
      <c r="BI252" s="373"/>
      <c r="BJ252" s="373"/>
      <c r="BK252" s="373"/>
      <c r="BL252" s="373"/>
      <c r="BM252" s="373"/>
      <c r="BN252" s="373"/>
      <c r="BO252" s="373"/>
      <c r="BP252" s="373"/>
      <c r="BQ252" s="373"/>
      <c r="BR252" s="373"/>
    </row>
    <row r="253" spans="1:70" s="70" customFormat="1" ht="10.5" customHeight="1">
      <c r="A253" s="197"/>
      <c r="B253" s="111"/>
      <c r="C253" s="116"/>
      <c r="D253" s="48"/>
      <c r="E253" s="68"/>
      <c r="G253" s="334" t="s">
        <v>499</v>
      </c>
      <c r="H253" s="334"/>
      <c r="I253" s="334"/>
      <c r="J253" s="334"/>
      <c r="K253" s="506"/>
      <c r="L253" s="506"/>
      <c r="M253" s="506"/>
      <c r="N253" s="506"/>
      <c r="O253" s="506"/>
      <c r="P253" s="506"/>
      <c r="Q253" s="506"/>
      <c r="R253" s="506"/>
      <c r="S253" s="506"/>
      <c r="T253" s="506"/>
      <c r="U253" s="506"/>
      <c r="V253" s="506"/>
      <c r="W253" s="506"/>
      <c r="X253" s="506"/>
      <c r="Y253" s="506"/>
      <c r="Z253" s="393"/>
      <c r="AA253" s="393"/>
      <c r="AB253" s="365"/>
      <c r="AC253" s="365"/>
      <c r="AD253" s="365"/>
      <c r="AE253" s="365"/>
      <c r="AF253" s="365"/>
      <c r="AG253" s="365"/>
      <c r="AH253" s="365"/>
      <c r="AI253" s="365"/>
      <c r="AJ253" s="365"/>
      <c r="AK253" s="407">
        <f t="shared" si="28"/>
        <v>0</v>
      </c>
      <c r="AL253" s="407"/>
      <c r="AM253" s="407"/>
      <c r="AN253" s="407"/>
      <c r="AO253" s="407"/>
      <c r="AP253" s="407"/>
      <c r="AQ253" s="407"/>
      <c r="AR253" s="374">
        <f t="shared" si="29"/>
        <v>0</v>
      </c>
      <c r="AS253" s="374"/>
      <c r="AT253" s="373"/>
      <c r="AU253" s="373"/>
      <c r="AV253" s="373"/>
      <c r="AW253" s="373"/>
      <c r="AX253" s="373"/>
      <c r="AY253" s="373"/>
      <c r="AZ253" s="373"/>
      <c r="BA253" s="373"/>
      <c r="BB253" s="373"/>
      <c r="BC253" s="373"/>
      <c r="BD253" s="373"/>
      <c r="BE253" s="373"/>
      <c r="BF253" s="373"/>
      <c r="BG253" s="373"/>
      <c r="BH253" s="373"/>
      <c r="BI253" s="373"/>
      <c r="BJ253" s="373"/>
      <c r="BK253" s="373"/>
      <c r="BL253" s="373"/>
      <c r="BM253" s="373"/>
      <c r="BN253" s="373"/>
      <c r="BO253" s="373"/>
      <c r="BP253" s="373"/>
      <c r="BQ253" s="373"/>
      <c r="BR253" s="373"/>
    </row>
    <row r="254" spans="1:70" s="70" customFormat="1" ht="10.5" customHeight="1">
      <c r="A254" s="196"/>
      <c r="B254" s="198"/>
      <c r="C254" s="115">
        <f>C246+1</f>
        <v>20</v>
      </c>
      <c r="D254" s="48" t="s">
        <v>602</v>
      </c>
      <c r="E254" s="68" t="s">
        <v>303</v>
      </c>
      <c r="G254" s="372" t="s">
        <v>500</v>
      </c>
      <c r="H254" s="372"/>
      <c r="I254" s="372"/>
      <c r="J254" s="372"/>
      <c r="K254" s="405" t="s">
        <v>256</v>
      </c>
      <c r="L254" s="406"/>
      <c r="M254" s="406"/>
      <c r="N254" s="406"/>
      <c r="O254" s="406"/>
      <c r="P254" s="406"/>
      <c r="Q254" s="406"/>
      <c r="R254" s="406"/>
      <c r="S254" s="406"/>
      <c r="T254" s="406"/>
      <c r="U254" s="406"/>
      <c r="V254" s="406"/>
      <c r="W254" s="406"/>
      <c r="X254" s="406"/>
      <c r="Y254" s="406"/>
      <c r="Z254" s="406"/>
      <c r="AA254" s="406"/>
      <c r="AB254" s="406"/>
      <c r="AC254" s="406"/>
      <c r="AD254" s="406"/>
      <c r="AE254" s="406"/>
      <c r="AF254" s="406"/>
      <c r="AG254" s="406"/>
      <c r="AH254" s="406"/>
      <c r="AI254" s="406"/>
      <c r="AJ254" s="406"/>
      <c r="AK254" s="416">
        <f>MAX(0.000000001,SUM(AK255:AQ262))</f>
        <v>1E-09</v>
      </c>
      <c r="AL254" s="416"/>
      <c r="AM254" s="416"/>
      <c r="AN254" s="416"/>
      <c r="AO254" s="416"/>
      <c r="AP254" s="416"/>
      <c r="AQ254" s="416"/>
      <c r="AR254" s="416">
        <f>ROUND(AK254/$AK$269,6)*100</f>
        <v>9.999999999999999E-05</v>
      </c>
      <c r="AS254" s="416"/>
      <c r="AT254" s="412" t="s">
        <v>37</v>
      </c>
      <c r="AU254" s="412"/>
      <c r="AV254" s="412"/>
      <c r="AW254" s="412"/>
      <c r="AX254" s="412"/>
      <c r="AY254" s="412"/>
      <c r="AZ254" s="412"/>
      <c r="BA254" s="412"/>
      <c r="BB254" s="412"/>
      <c r="BC254" s="412"/>
      <c r="BD254" s="412"/>
      <c r="BE254" s="412"/>
      <c r="BF254" s="412"/>
      <c r="BG254" s="412"/>
      <c r="BH254" s="412"/>
      <c r="BI254" s="412"/>
      <c r="BJ254" s="412"/>
      <c r="BK254" s="412"/>
      <c r="BL254" s="412"/>
      <c r="BM254" s="412"/>
      <c r="BN254" s="412"/>
      <c r="BO254" s="412"/>
      <c r="BP254" s="412"/>
      <c r="BQ254" s="412"/>
      <c r="BR254" s="412"/>
    </row>
    <row r="255" spans="1:70" s="70" customFormat="1" ht="10.5" customHeight="1">
      <c r="A255" s="197"/>
      <c r="B255" s="364"/>
      <c r="C255" s="286"/>
      <c r="D255" s="283"/>
      <c r="E255" s="68"/>
      <c r="G255" s="334" t="s">
        <v>501</v>
      </c>
      <c r="H255" s="334"/>
      <c r="I255" s="334"/>
      <c r="J255" s="334"/>
      <c r="K255" s="385" t="s">
        <v>257</v>
      </c>
      <c r="L255" s="386"/>
      <c r="M255" s="386"/>
      <c r="N255" s="386"/>
      <c r="O255" s="386"/>
      <c r="P255" s="386"/>
      <c r="Q255" s="386"/>
      <c r="R255" s="386"/>
      <c r="S255" s="386"/>
      <c r="T255" s="386"/>
      <c r="U255" s="386"/>
      <c r="V255" s="386"/>
      <c r="W255" s="386"/>
      <c r="X255" s="386"/>
      <c r="Y255" s="386"/>
      <c r="Z255" s="380" t="s">
        <v>223</v>
      </c>
      <c r="AA255" s="380"/>
      <c r="AB255" s="365"/>
      <c r="AC255" s="365"/>
      <c r="AD255" s="365"/>
      <c r="AE255" s="365"/>
      <c r="AF255" s="357"/>
      <c r="AG255" s="358"/>
      <c r="AH255" s="358"/>
      <c r="AI255" s="358"/>
      <c r="AJ255" s="359"/>
      <c r="AK255" s="407">
        <f aca="true" t="shared" si="30" ref="AK255:AK262">AB255*AF255</f>
        <v>0</v>
      </c>
      <c r="AL255" s="407"/>
      <c r="AM255" s="407"/>
      <c r="AN255" s="407"/>
      <c r="AO255" s="407"/>
      <c r="AP255" s="407"/>
      <c r="AQ255" s="407"/>
      <c r="AR255" s="374">
        <f aca="true" t="shared" si="31" ref="AR255:AR262">ROUND(AK255/$AK$254,6)*100</f>
        <v>0</v>
      </c>
      <c r="AS255" s="374"/>
      <c r="AT255" s="373"/>
      <c r="AU255" s="373"/>
      <c r="AV255" s="373"/>
      <c r="AW255" s="373"/>
      <c r="AX255" s="373"/>
      <c r="AY255" s="373"/>
      <c r="AZ255" s="373"/>
      <c r="BA255" s="373"/>
      <c r="BB255" s="373"/>
      <c r="BC255" s="373"/>
      <c r="BD255" s="373"/>
      <c r="BE255" s="373"/>
      <c r="BF255" s="373"/>
      <c r="BG255" s="373"/>
      <c r="BH255" s="373"/>
      <c r="BI255" s="373"/>
      <c r="BJ255" s="373"/>
      <c r="BK255" s="373"/>
      <c r="BL255" s="373"/>
      <c r="BM255" s="373"/>
      <c r="BN255" s="373"/>
      <c r="BO255" s="373"/>
      <c r="BP255" s="373"/>
      <c r="BQ255" s="373"/>
      <c r="BR255" s="373"/>
    </row>
    <row r="256" spans="1:70" s="70" customFormat="1" ht="10.5" customHeight="1">
      <c r="A256" s="197"/>
      <c r="B256" s="364"/>
      <c r="C256" s="286"/>
      <c r="D256" s="283"/>
      <c r="E256" s="68"/>
      <c r="G256" s="334" t="s">
        <v>502</v>
      </c>
      <c r="H256" s="334"/>
      <c r="I256" s="334"/>
      <c r="J256" s="334"/>
      <c r="K256" s="385" t="s">
        <v>258</v>
      </c>
      <c r="L256" s="386"/>
      <c r="M256" s="386"/>
      <c r="N256" s="386"/>
      <c r="O256" s="386"/>
      <c r="P256" s="386"/>
      <c r="Q256" s="386"/>
      <c r="R256" s="386"/>
      <c r="S256" s="386"/>
      <c r="T256" s="386"/>
      <c r="U256" s="386"/>
      <c r="V256" s="386"/>
      <c r="W256" s="386"/>
      <c r="X256" s="386"/>
      <c r="Y256" s="386"/>
      <c r="Z256" s="380" t="s">
        <v>223</v>
      </c>
      <c r="AA256" s="380"/>
      <c r="AB256" s="365"/>
      <c r="AC256" s="365"/>
      <c r="AD256" s="365"/>
      <c r="AE256" s="365"/>
      <c r="AF256" s="357"/>
      <c r="AG256" s="358"/>
      <c r="AH256" s="358"/>
      <c r="AI256" s="358"/>
      <c r="AJ256" s="359"/>
      <c r="AK256" s="407">
        <f t="shared" si="30"/>
        <v>0</v>
      </c>
      <c r="AL256" s="407"/>
      <c r="AM256" s="407"/>
      <c r="AN256" s="407"/>
      <c r="AO256" s="407"/>
      <c r="AP256" s="407"/>
      <c r="AQ256" s="407"/>
      <c r="AR256" s="374">
        <f t="shared" si="31"/>
        <v>0</v>
      </c>
      <c r="AS256" s="374"/>
      <c r="AT256" s="373"/>
      <c r="AU256" s="373"/>
      <c r="AV256" s="373"/>
      <c r="AW256" s="373"/>
      <c r="AX256" s="373"/>
      <c r="AY256" s="373"/>
      <c r="AZ256" s="373"/>
      <c r="BA256" s="373"/>
      <c r="BB256" s="373"/>
      <c r="BC256" s="373"/>
      <c r="BD256" s="373"/>
      <c r="BE256" s="373"/>
      <c r="BF256" s="373"/>
      <c r="BG256" s="373"/>
      <c r="BH256" s="373"/>
      <c r="BI256" s="373"/>
      <c r="BJ256" s="373"/>
      <c r="BK256" s="373"/>
      <c r="BL256" s="373"/>
      <c r="BM256" s="373"/>
      <c r="BN256" s="373"/>
      <c r="BO256" s="373"/>
      <c r="BP256" s="373"/>
      <c r="BQ256" s="373"/>
      <c r="BR256" s="373"/>
    </row>
    <row r="257" spans="1:70" s="70" customFormat="1" ht="10.5" customHeight="1">
      <c r="A257" s="197"/>
      <c r="B257" s="364"/>
      <c r="C257" s="286"/>
      <c r="D257" s="283"/>
      <c r="E257" s="68"/>
      <c r="G257" s="334" t="s">
        <v>503</v>
      </c>
      <c r="H257" s="334"/>
      <c r="I257" s="334"/>
      <c r="J257" s="334"/>
      <c r="K257" s="385" t="s">
        <v>259</v>
      </c>
      <c r="L257" s="386"/>
      <c r="M257" s="386"/>
      <c r="N257" s="386"/>
      <c r="O257" s="386"/>
      <c r="P257" s="386"/>
      <c r="Q257" s="386"/>
      <c r="R257" s="386"/>
      <c r="S257" s="386"/>
      <c r="T257" s="386"/>
      <c r="U257" s="386"/>
      <c r="V257" s="386"/>
      <c r="W257" s="386"/>
      <c r="X257" s="386"/>
      <c r="Y257" s="386"/>
      <c r="Z257" s="380" t="s">
        <v>223</v>
      </c>
      <c r="AA257" s="380"/>
      <c r="AB257" s="365"/>
      <c r="AC257" s="365"/>
      <c r="AD257" s="365"/>
      <c r="AE257" s="365"/>
      <c r="AF257" s="357"/>
      <c r="AG257" s="358"/>
      <c r="AH257" s="358"/>
      <c r="AI257" s="358"/>
      <c r="AJ257" s="359"/>
      <c r="AK257" s="407">
        <f t="shared" si="30"/>
        <v>0</v>
      </c>
      <c r="AL257" s="407"/>
      <c r="AM257" s="407"/>
      <c r="AN257" s="407"/>
      <c r="AO257" s="407"/>
      <c r="AP257" s="407"/>
      <c r="AQ257" s="407"/>
      <c r="AR257" s="374">
        <f t="shared" si="31"/>
        <v>0</v>
      </c>
      <c r="AS257" s="374"/>
      <c r="AT257" s="373"/>
      <c r="AU257" s="373"/>
      <c r="AV257" s="373"/>
      <c r="AW257" s="373"/>
      <c r="AX257" s="373"/>
      <c r="AY257" s="373"/>
      <c r="AZ257" s="373"/>
      <c r="BA257" s="373"/>
      <c r="BB257" s="373"/>
      <c r="BC257" s="373"/>
      <c r="BD257" s="373"/>
      <c r="BE257" s="373"/>
      <c r="BF257" s="373"/>
      <c r="BG257" s="373"/>
      <c r="BH257" s="373"/>
      <c r="BI257" s="373"/>
      <c r="BJ257" s="373"/>
      <c r="BK257" s="373"/>
      <c r="BL257" s="373"/>
      <c r="BM257" s="373"/>
      <c r="BN257" s="373"/>
      <c r="BO257" s="373"/>
      <c r="BP257" s="373"/>
      <c r="BQ257" s="373"/>
      <c r="BR257" s="373"/>
    </row>
    <row r="258" spans="1:70" s="70" customFormat="1" ht="10.5" customHeight="1">
      <c r="A258" s="197"/>
      <c r="B258" s="364"/>
      <c r="C258" s="286"/>
      <c r="D258" s="283"/>
      <c r="E258" s="68"/>
      <c r="G258" s="334" t="s">
        <v>504</v>
      </c>
      <c r="H258" s="334"/>
      <c r="I258" s="334"/>
      <c r="J258" s="334"/>
      <c r="K258" s="385" t="s">
        <v>260</v>
      </c>
      <c r="L258" s="386"/>
      <c r="M258" s="386"/>
      <c r="N258" s="386"/>
      <c r="O258" s="386"/>
      <c r="P258" s="386"/>
      <c r="Q258" s="386"/>
      <c r="R258" s="386"/>
      <c r="S258" s="386"/>
      <c r="T258" s="386"/>
      <c r="U258" s="386"/>
      <c r="V258" s="386"/>
      <c r="W258" s="386"/>
      <c r="X258" s="386"/>
      <c r="Y258" s="386"/>
      <c r="Z258" s="380" t="s">
        <v>54</v>
      </c>
      <c r="AA258" s="380"/>
      <c r="AB258" s="365"/>
      <c r="AC258" s="365"/>
      <c r="AD258" s="365"/>
      <c r="AE258" s="365"/>
      <c r="AF258" s="357"/>
      <c r="AG258" s="358"/>
      <c r="AH258" s="358"/>
      <c r="AI258" s="358"/>
      <c r="AJ258" s="359"/>
      <c r="AK258" s="407">
        <f t="shared" si="30"/>
        <v>0</v>
      </c>
      <c r="AL258" s="407"/>
      <c r="AM258" s="407"/>
      <c r="AN258" s="407"/>
      <c r="AO258" s="407"/>
      <c r="AP258" s="407"/>
      <c r="AQ258" s="407"/>
      <c r="AR258" s="374">
        <f t="shared" si="31"/>
        <v>0</v>
      </c>
      <c r="AS258" s="374"/>
      <c r="AT258" s="373"/>
      <c r="AU258" s="373"/>
      <c r="AV258" s="373"/>
      <c r="AW258" s="373"/>
      <c r="AX258" s="373"/>
      <c r="AY258" s="373"/>
      <c r="AZ258" s="373"/>
      <c r="BA258" s="373"/>
      <c r="BB258" s="373"/>
      <c r="BC258" s="373"/>
      <c r="BD258" s="373"/>
      <c r="BE258" s="373"/>
      <c r="BF258" s="373"/>
      <c r="BG258" s="373"/>
      <c r="BH258" s="373"/>
      <c r="BI258" s="373"/>
      <c r="BJ258" s="373"/>
      <c r="BK258" s="373"/>
      <c r="BL258" s="373"/>
      <c r="BM258" s="373"/>
      <c r="BN258" s="373"/>
      <c r="BO258" s="373"/>
      <c r="BP258" s="373"/>
      <c r="BQ258" s="373"/>
      <c r="BR258" s="373"/>
    </row>
    <row r="259" spans="1:70" s="70" customFormat="1" ht="10.5" customHeight="1">
      <c r="A259" s="197"/>
      <c r="B259" s="364"/>
      <c r="C259" s="286"/>
      <c r="D259" s="283"/>
      <c r="E259" s="68"/>
      <c r="G259" s="334" t="s">
        <v>505</v>
      </c>
      <c r="H259" s="334"/>
      <c r="I259" s="334"/>
      <c r="J259" s="334"/>
      <c r="K259" s="385" t="s">
        <v>261</v>
      </c>
      <c r="L259" s="386"/>
      <c r="M259" s="386"/>
      <c r="N259" s="386"/>
      <c r="O259" s="386"/>
      <c r="P259" s="386"/>
      <c r="Q259" s="386"/>
      <c r="R259" s="386"/>
      <c r="S259" s="386"/>
      <c r="T259" s="386"/>
      <c r="U259" s="386"/>
      <c r="V259" s="386"/>
      <c r="W259" s="386"/>
      <c r="X259" s="386"/>
      <c r="Y259" s="386"/>
      <c r="Z259" s="380" t="s">
        <v>223</v>
      </c>
      <c r="AA259" s="380"/>
      <c r="AB259" s="365"/>
      <c r="AC259" s="365"/>
      <c r="AD259" s="365"/>
      <c r="AE259" s="365"/>
      <c r="AF259" s="357"/>
      <c r="AG259" s="358"/>
      <c r="AH259" s="358"/>
      <c r="AI259" s="358"/>
      <c r="AJ259" s="359"/>
      <c r="AK259" s="407">
        <f t="shared" si="30"/>
        <v>0</v>
      </c>
      <c r="AL259" s="407"/>
      <c r="AM259" s="407"/>
      <c r="AN259" s="407"/>
      <c r="AO259" s="407"/>
      <c r="AP259" s="407"/>
      <c r="AQ259" s="407"/>
      <c r="AR259" s="374">
        <f t="shared" si="31"/>
        <v>0</v>
      </c>
      <c r="AS259" s="374"/>
      <c r="AT259" s="373"/>
      <c r="AU259" s="373"/>
      <c r="AV259" s="373"/>
      <c r="AW259" s="373"/>
      <c r="AX259" s="373"/>
      <c r="AY259" s="373"/>
      <c r="AZ259" s="373"/>
      <c r="BA259" s="373"/>
      <c r="BB259" s="373"/>
      <c r="BC259" s="373"/>
      <c r="BD259" s="373"/>
      <c r="BE259" s="373"/>
      <c r="BF259" s="373"/>
      <c r="BG259" s="373"/>
      <c r="BH259" s="373"/>
      <c r="BI259" s="373"/>
      <c r="BJ259" s="373"/>
      <c r="BK259" s="373"/>
      <c r="BL259" s="373"/>
      <c r="BM259" s="373"/>
      <c r="BN259" s="373"/>
      <c r="BO259" s="373"/>
      <c r="BP259" s="373"/>
      <c r="BQ259" s="373"/>
      <c r="BR259" s="373"/>
    </row>
    <row r="260" spans="1:70" s="70" customFormat="1" ht="10.5" customHeight="1">
      <c r="A260" s="197"/>
      <c r="B260" s="364"/>
      <c r="C260" s="286"/>
      <c r="D260" s="283"/>
      <c r="E260" s="68"/>
      <c r="G260" s="334" t="s">
        <v>506</v>
      </c>
      <c r="H260" s="334"/>
      <c r="I260" s="334"/>
      <c r="J260" s="334"/>
      <c r="K260" s="385" t="s">
        <v>262</v>
      </c>
      <c r="L260" s="386"/>
      <c r="M260" s="386"/>
      <c r="N260" s="386"/>
      <c r="O260" s="386"/>
      <c r="P260" s="386"/>
      <c r="Q260" s="386"/>
      <c r="R260" s="386"/>
      <c r="S260" s="386"/>
      <c r="T260" s="386"/>
      <c r="U260" s="386"/>
      <c r="V260" s="386"/>
      <c r="W260" s="386"/>
      <c r="X260" s="386"/>
      <c r="Y260" s="386"/>
      <c r="Z260" s="380" t="s">
        <v>223</v>
      </c>
      <c r="AA260" s="380"/>
      <c r="AB260" s="365"/>
      <c r="AC260" s="365"/>
      <c r="AD260" s="365"/>
      <c r="AE260" s="365"/>
      <c r="AF260" s="357"/>
      <c r="AG260" s="358"/>
      <c r="AH260" s="358"/>
      <c r="AI260" s="358"/>
      <c r="AJ260" s="359"/>
      <c r="AK260" s="407">
        <f t="shared" si="30"/>
        <v>0</v>
      </c>
      <c r="AL260" s="407"/>
      <c r="AM260" s="407"/>
      <c r="AN260" s="407"/>
      <c r="AO260" s="407"/>
      <c r="AP260" s="407"/>
      <c r="AQ260" s="407"/>
      <c r="AR260" s="374">
        <f t="shared" si="31"/>
        <v>0</v>
      </c>
      <c r="AS260" s="374"/>
      <c r="AT260" s="373"/>
      <c r="AU260" s="373"/>
      <c r="AV260" s="373"/>
      <c r="AW260" s="373"/>
      <c r="AX260" s="373"/>
      <c r="AY260" s="373"/>
      <c r="AZ260" s="373"/>
      <c r="BA260" s="373"/>
      <c r="BB260" s="373"/>
      <c r="BC260" s="373"/>
      <c r="BD260" s="373"/>
      <c r="BE260" s="373"/>
      <c r="BF260" s="373"/>
      <c r="BG260" s="373"/>
      <c r="BH260" s="373"/>
      <c r="BI260" s="373"/>
      <c r="BJ260" s="373"/>
      <c r="BK260" s="373"/>
      <c r="BL260" s="373"/>
      <c r="BM260" s="373"/>
      <c r="BN260" s="373"/>
      <c r="BO260" s="373"/>
      <c r="BP260" s="373"/>
      <c r="BQ260" s="373"/>
      <c r="BR260" s="373"/>
    </row>
    <row r="261" spans="1:74" s="70" customFormat="1" ht="10.5" customHeight="1">
      <c r="A261" s="197"/>
      <c r="B261" s="111"/>
      <c r="C261" s="116"/>
      <c r="D261" s="48"/>
      <c r="E261" s="68"/>
      <c r="G261" s="334" t="s">
        <v>507</v>
      </c>
      <c r="H261" s="334"/>
      <c r="I261" s="334"/>
      <c r="J261" s="334"/>
      <c r="K261" s="506"/>
      <c r="L261" s="506"/>
      <c r="M261" s="506"/>
      <c r="N261" s="506"/>
      <c r="O261" s="506"/>
      <c r="P261" s="506"/>
      <c r="Q261" s="506"/>
      <c r="R261" s="506"/>
      <c r="S261" s="506"/>
      <c r="T261" s="506"/>
      <c r="U261" s="506"/>
      <c r="V261" s="506"/>
      <c r="W261" s="506"/>
      <c r="X261" s="506"/>
      <c r="Y261" s="506"/>
      <c r="Z261" s="393"/>
      <c r="AA261" s="393"/>
      <c r="AB261" s="365"/>
      <c r="AC261" s="365"/>
      <c r="AD261" s="365"/>
      <c r="AE261" s="365"/>
      <c r="AF261" s="381"/>
      <c r="AG261" s="381"/>
      <c r="AH261" s="381"/>
      <c r="AI261" s="381"/>
      <c r="AJ261" s="381"/>
      <c r="AK261" s="407">
        <f t="shared" si="30"/>
        <v>0</v>
      </c>
      <c r="AL261" s="407"/>
      <c r="AM261" s="407"/>
      <c r="AN261" s="407"/>
      <c r="AO261" s="407"/>
      <c r="AP261" s="407"/>
      <c r="AQ261" s="407"/>
      <c r="AR261" s="374">
        <f t="shared" si="31"/>
        <v>0</v>
      </c>
      <c r="AS261" s="374"/>
      <c r="AT261" s="373"/>
      <c r="AU261" s="373"/>
      <c r="AV261" s="373"/>
      <c r="AW261" s="373"/>
      <c r="AX261" s="373"/>
      <c r="AY261" s="373"/>
      <c r="AZ261" s="373"/>
      <c r="BA261" s="373"/>
      <c r="BB261" s="373"/>
      <c r="BC261" s="373"/>
      <c r="BD261" s="373"/>
      <c r="BE261" s="373"/>
      <c r="BF261" s="373"/>
      <c r="BG261" s="373"/>
      <c r="BH261" s="373"/>
      <c r="BI261" s="373"/>
      <c r="BJ261" s="373"/>
      <c r="BK261" s="373"/>
      <c r="BL261" s="373"/>
      <c r="BM261" s="373"/>
      <c r="BN261" s="373"/>
      <c r="BO261" s="373"/>
      <c r="BP261" s="373"/>
      <c r="BQ261" s="373"/>
      <c r="BR261" s="373"/>
      <c r="BV261" s="131"/>
    </row>
    <row r="262" spans="1:70" s="70" customFormat="1" ht="10.5" customHeight="1">
      <c r="A262" s="197"/>
      <c r="B262" s="111"/>
      <c r="C262" s="115"/>
      <c r="D262" s="48"/>
      <c r="E262" s="68"/>
      <c r="G262" s="334" t="s">
        <v>508</v>
      </c>
      <c r="H262" s="334"/>
      <c r="I262" s="334"/>
      <c r="J262" s="334"/>
      <c r="K262" s="506"/>
      <c r="L262" s="506"/>
      <c r="M262" s="506"/>
      <c r="N262" s="506"/>
      <c r="O262" s="506"/>
      <c r="P262" s="506"/>
      <c r="Q262" s="506"/>
      <c r="R262" s="506"/>
      <c r="S262" s="506"/>
      <c r="T262" s="506"/>
      <c r="U262" s="506"/>
      <c r="V262" s="506"/>
      <c r="W262" s="506"/>
      <c r="X262" s="506"/>
      <c r="Y262" s="506"/>
      <c r="Z262" s="393"/>
      <c r="AA262" s="393"/>
      <c r="AB262" s="365"/>
      <c r="AC262" s="365"/>
      <c r="AD262" s="365"/>
      <c r="AE262" s="365"/>
      <c r="AF262" s="365"/>
      <c r="AG262" s="365"/>
      <c r="AH262" s="365"/>
      <c r="AI262" s="365"/>
      <c r="AJ262" s="365"/>
      <c r="AK262" s="407">
        <f t="shared" si="30"/>
        <v>0</v>
      </c>
      <c r="AL262" s="407"/>
      <c r="AM262" s="407"/>
      <c r="AN262" s="407"/>
      <c r="AO262" s="407"/>
      <c r="AP262" s="407"/>
      <c r="AQ262" s="407"/>
      <c r="AR262" s="374">
        <f t="shared" si="31"/>
        <v>0</v>
      </c>
      <c r="AS262" s="374"/>
      <c r="AT262" s="373"/>
      <c r="AU262" s="373"/>
      <c r="AV262" s="373"/>
      <c r="AW262" s="373"/>
      <c r="AX262" s="373"/>
      <c r="AY262" s="373"/>
      <c r="AZ262" s="373"/>
      <c r="BA262" s="373"/>
      <c r="BB262" s="373"/>
      <c r="BC262" s="373"/>
      <c r="BD262" s="373"/>
      <c r="BE262" s="373"/>
      <c r="BF262" s="373"/>
      <c r="BG262" s="373"/>
      <c r="BH262" s="373"/>
      <c r="BI262" s="373"/>
      <c r="BJ262" s="373"/>
      <c r="BK262" s="373"/>
      <c r="BL262" s="373"/>
      <c r="BM262" s="373"/>
      <c r="BN262" s="373"/>
      <c r="BO262" s="373"/>
      <c r="BP262" s="373"/>
      <c r="BQ262" s="373"/>
      <c r="BR262" s="373"/>
    </row>
    <row r="263" spans="1:70" s="70" customFormat="1" ht="10.5" customHeight="1">
      <c r="A263" s="196"/>
      <c r="B263" s="200"/>
      <c r="C263" s="115">
        <f>C254+1</f>
        <v>21</v>
      </c>
      <c r="D263" s="48" t="s">
        <v>602</v>
      </c>
      <c r="E263" s="68" t="s">
        <v>303</v>
      </c>
      <c r="G263" s="372" t="s">
        <v>509</v>
      </c>
      <c r="H263" s="372"/>
      <c r="I263" s="372"/>
      <c r="J263" s="372"/>
      <c r="K263" s="405" t="s">
        <v>263</v>
      </c>
      <c r="L263" s="406"/>
      <c r="M263" s="406"/>
      <c r="N263" s="406"/>
      <c r="O263" s="406"/>
      <c r="P263" s="406"/>
      <c r="Q263" s="406"/>
      <c r="R263" s="406"/>
      <c r="S263" s="406"/>
      <c r="T263" s="406"/>
      <c r="U263" s="406"/>
      <c r="V263" s="406"/>
      <c r="W263" s="406"/>
      <c r="X263" s="406"/>
      <c r="Y263" s="406"/>
      <c r="Z263" s="406"/>
      <c r="AA263" s="406"/>
      <c r="AB263" s="406"/>
      <c r="AC263" s="406"/>
      <c r="AD263" s="406"/>
      <c r="AE263" s="406"/>
      <c r="AF263" s="406"/>
      <c r="AG263" s="406"/>
      <c r="AH263" s="406"/>
      <c r="AI263" s="406"/>
      <c r="AJ263" s="406"/>
      <c r="AK263" s="416">
        <f>MAX(0.000000001,SUM(AK264))</f>
        <v>1E-09</v>
      </c>
      <c r="AL263" s="416"/>
      <c r="AM263" s="416"/>
      <c r="AN263" s="416"/>
      <c r="AO263" s="416"/>
      <c r="AP263" s="416"/>
      <c r="AQ263" s="416"/>
      <c r="AR263" s="416">
        <f>ROUND(AK263/$AK$269,6)*100</f>
        <v>9.999999999999999E-05</v>
      </c>
      <c r="AS263" s="416"/>
      <c r="AT263" s="412" t="s">
        <v>37</v>
      </c>
      <c r="AU263" s="412"/>
      <c r="AV263" s="412"/>
      <c r="AW263" s="412"/>
      <c r="AX263" s="412"/>
      <c r="AY263" s="412"/>
      <c r="AZ263" s="412"/>
      <c r="BA263" s="412"/>
      <c r="BB263" s="412"/>
      <c r="BC263" s="412"/>
      <c r="BD263" s="412"/>
      <c r="BE263" s="412"/>
      <c r="BF263" s="412"/>
      <c r="BG263" s="412"/>
      <c r="BH263" s="412"/>
      <c r="BI263" s="412"/>
      <c r="BJ263" s="412"/>
      <c r="BK263" s="412"/>
      <c r="BL263" s="412"/>
      <c r="BM263" s="412"/>
      <c r="BN263" s="412"/>
      <c r="BO263" s="412"/>
      <c r="BP263" s="412"/>
      <c r="BQ263" s="412"/>
      <c r="BR263" s="412"/>
    </row>
    <row r="264" spans="1:70" s="70" customFormat="1" ht="10.5" customHeight="1">
      <c r="A264" s="197"/>
      <c r="B264" s="111"/>
      <c r="C264" s="116"/>
      <c r="D264" s="48"/>
      <c r="E264" s="68"/>
      <c r="G264" s="334" t="s">
        <v>510</v>
      </c>
      <c r="H264" s="334"/>
      <c r="I264" s="334"/>
      <c r="J264" s="334"/>
      <c r="K264" s="385" t="s">
        <v>264</v>
      </c>
      <c r="L264" s="386"/>
      <c r="M264" s="386"/>
      <c r="N264" s="386"/>
      <c r="O264" s="386"/>
      <c r="P264" s="386"/>
      <c r="Q264" s="386"/>
      <c r="R264" s="386"/>
      <c r="S264" s="386"/>
      <c r="T264" s="386"/>
      <c r="U264" s="386"/>
      <c r="V264" s="386"/>
      <c r="W264" s="386"/>
      <c r="X264" s="386"/>
      <c r="Y264" s="386"/>
      <c r="Z264" s="380" t="s">
        <v>132</v>
      </c>
      <c r="AA264" s="380"/>
      <c r="AB264" s="360">
        <v>1</v>
      </c>
      <c r="AC264" s="360"/>
      <c r="AD264" s="360"/>
      <c r="AE264" s="360"/>
      <c r="AF264" s="357"/>
      <c r="AG264" s="358"/>
      <c r="AH264" s="358"/>
      <c r="AI264" s="358"/>
      <c r="AJ264" s="359"/>
      <c r="AK264" s="407">
        <f>AB264*AF264</f>
        <v>0</v>
      </c>
      <c r="AL264" s="407"/>
      <c r="AM264" s="407"/>
      <c r="AN264" s="407"/>
      <c r="AO264" s="407"/>
      <c r="AP264" s="407"/>
      <c r="AQ264" s="407"/>
      <c r="AR264" s="374">
        <f>ROUND(AK264/$AK$263,6)*100</f>
        <v>0</v>
      </c>
      <c r="AS264" s="374"/>
      <c r="AT264" s="373"/>
      <c r="AU264" s="373"/>
      <c r="AV264" s="373"/>
      <c r="AW264" s="373"/>
      <c r="AX264" s="373"/>
      <c r="AY264" s="373"/>
      <c r="AZ264" s="373"/>
      <c r="BA264" s="373"/>
      <c r="BB264" s="373"/>
      <c r="BC264" s="373"/>
      <c r="BD264" s="373"/>
      <c r="BE264" s="373"/>
      <c r="BF264" s="373"/>
      <c r="BG264" s="373"/>
      <c r="BH264" s="373"/>
      <c r="BI264" s="373"/>
      <c r="BJ264" s="373"/>
      <c r="BK264" s="373"/>
      <c r="BL264" s="373"/>
      <c r="BM264" s="373"/>
      <c r="BN264" s="373"/>
      <c r="BO264" s="373"/>
      <c r="BP264" s="373"/>
      <c r="BQ264" s="373"/>
      <c r="BR264" s="373"/>
    </row>
    <row r="265" spans="1:70" s="70" customFormat="1" ht="10.5" customHeight="1">
      <c r="A265" s="196"/>
      <c r="B265" s="200"/>
      <c r="C265" s="115">
        <f>C263+1</f>
        <v>22</v>
      </c>
      <c r="D265" s="48" t="s">
        <v>602</v>
      </c>
      <c r="E265" s="68" t="s">
        <v>303</v>
      </c>
      <c r="G265" s="372" t="s">
        <v>511</v>
      </c>
      <c r="H265" s="372"/>
      <c r="I265" s="372"/>
      <c r="J265" s="372"/>
      <c r="K265" s="405" t="s">
        <v>265</v>
      </c>
      <c r="L265" s="406"/>
      <c r="M265" s="406"/>
      <c r="N265" s="406"/>
      <c r="O265" s="406"/>
      <c r="P265" s="406"/>
      <c r="Q265" s="406"/>
      <c r="R265" s="406"/>
      <c r="S265" s="406"/>
      <c r="T265" s="406"/>
      <c r="U265" s="406"/>
      <c r="V265" s="406"/>
      <c r="W265" s="406"/>
      <c r="X265" s="406"/>
      <c r="Y265" s="406"/>
      <c r="Z265" s="406"/>
      <c r="AA265" s="406"/>
      <c r="AB265" s="406"/>
      <c r="AC265" s="406"/>
      <c r="AD265" s="406"/>
      <c r="AE265" s="406"/>
      <c r="AF265" s="406"/>
      <c r="AG265" s="406"/>
      <c r="AH265" s="406"/>
      <c r="AI265" s="406"/>
      <c r="AJ265" s="406"/>
      <c r="AK265" s="416">
        <f>MAX(0.000000001,SUM(AK266:AQ268))</f>
        <v>1E-09</v>
      </c>
      <c r="AL265" s="416"/>
      <c r="AM265" s="416"/>
      <c r="AN265" s="416"/>
      <c r="AO265" s="416"/>
      <c r="AP265" s="416"/>
      <c r="AQ265" s="416"/>
      <c r="AR265" s="416">
        <f>ROUND(AK265/$AK$269,6)*100</f>
        <v>9.999999999999999E-05</v>
      </c>
      <c r="AS265" s="416"/>
      <c r="AT265" s="412" t="s">
        <v>266</v>
      </c>
      <c r="AU265" s="412"/>
      <c r="AV265" s="412"/>
      <c r="AW265" s="412"/>
      <c r="AX265" s="412"/>
      <c r="AY265" s="412"/>
      <c r="AZ265" s="412"/>
      <c r="BA265" s="412"/>
      <c r="BB265" s="412"/>
      <c r="BC265" s="412"/>
      <c r="BD265" s="412"/>
      <c r="BE265" s="412"/>
      <c r="BF265" s="412"/>
      <c r="BG265" s="412"/>
      <c r="BH265" s="412"/>
      <c r="BI265" s="412"/>
      <c r="BJ265" s="412"/>
      <c r="BK265" s="412"/>
      <c r="BL265" s="412"/>
      <c r="BM265" s="412"/>
      <c r="BN265" s="412"/>
      <c r="BO265" s="412"/>
      <c r="BP265" s="412"/>
      <c r="BQ265" s="412"/>
      <c r="BR265" s="412"/>
    </row>
    <row r="266" spans="1:70" s="70" customFormat="1" ht="10.5" customHeight="1">
      <c r="A266" s="197"/>
      <c r="B266" s="111"/>
      <c r="C266" s="116"/>
      <c r="D266" s="48"/>
      <c r="E266" s="68"/>
      <c r="G266" s="334" t="s">
        <v>512</v>
      </c>
      <c r="H266" s="334"/>
      <c r="I266" s="334"/>
      <c r="J266" s="334"/>
      <c r="K266" s="506"/>
      <c r="L266" s="506"/>
      <c r="M266" s="506"/>
      <c r="N266" s="506"/>
      <c r="O266" s="506"/>
      <c r="P266" s="506"/>
      <c r="Q266" s="506"/>
      <c r="R266" s="506"/>
      <c r="S266" s="506"/>
      <c r="T266" s="506"/>
      <c r="U266" s="506"/>
      <c r="V266" s="506"/>
      <c r="W266" s="506"/>
      <c r="X266" s="506"/>
      <c r="Y266" s="506"/>
      <c r="Z266" s="393"/>
      <c r="AA266" s="393"/>
      <c r="AB266" s="365"/>
      <c r="AC266" s="365"/>
      <c r="AD266" s="365"/>
      <c r="AE266" s="365"/>
      <c r="AF266" s="365"/>
      <c r="AG266" s="365"/>
      <c r="AH266" s="365"/>
      <c r="AI266" s="365"/>
      <c r="AJ266" s="365"/>
      <c r="AK266" s="407">
        <f>AB266*AF266</f>
        <v>0</v>
      </c>
      <c r="AL266" s="407"/>
      <c r="AM266" s="407"/>
      <c r="AN266" s="407"/>
      <c r="AO266" s="407"/>
      <c r="AP266" s="407"/>
      <c r="AQ266" s="407"/>
      <c r="AR266" s="374">
        <f>AK266/$AK$265*100</f>
        <v>0</v>
      </c>
      <c r="AS266" s="374"/>
      <c r="AT266" s="373"/>
      <c r="AU266" s="373"/>
      <c r="AV266" s="373"/>
      <c r="AW266" s="373"/>
      <c r="AX266" s="373"/>
      <c r="AY266" s="373"/>
      <c r="AZ266" s="373"/>
      <c r="BA266" s="373"/>
      <c r="BB266" s="373"/>
      <c r="BC266" s="373"/>
      <c r="BD266" s="373"/>
      <c r="BE266" s="373"/>
      <c r="BF266" s="373"/>
      <c r="BG266" s="373"/>
      <c r="BH266" s="373"/>
      <c r="BI266" s="373"/>
      <c r="BJ266" s="373"/>
      <c r="BK266" s="373"/>
      <c r="BL266" s="373"/>
      <c r="BM266" s="373"/>
      <c r="BN266" s="373"/>
      <c r="BO266" s="373"/>
      <c r="BP266" s="373"/>
      <c r="BQ266" s="373"/>
      <c r="BR266" s="373"/>
    </row>
    <row r="267" spans="1:70" s="70" customFormat="1" ht="10.5" customHeight="1">
      <c r="A267" s="197"/>
      <c r="B267" s="111"/>
      <c r="C267" s="116"/>
      <c r="D267" s="48"/>
      <c r="E267" s="68"/>
      <c r="G267" s="334" t="s">
        <v>513</v>
      </c>
      <c r="H267" s="334"/>
      <c r="I267" s="334"/>
      <c r="J267" s="334"/>
      <c r="K267" s="506"/>
      <c r="L267" s="506"/>
      <c r="M267" s="506"/>
      <c r="N267" s="506"/>
      <c r="O267" s="506"/>
      <c r="P267" s="506"/>
      <c r="Q267" s="506"/>
      <c r="R267" s="506"/>
      <c r="S267" s="506"/>
      <c r="T267" s="506"/>
      <c r="U267" s="506"/>
      <c r="V267" s="506"/>
      <c r="W267" s="506"/>
      <c r="X267" s="506"/>
      <c r="Y267" s="506"/>
      <c r="Z267" s="393"/>
      <c r="AA267" s="393"/>
      <c r="AB267" s="365"/>
      <c r="AC267" s="365"/>
      <c r="AD267" s="365"/>
      <c r="AE267" s="365"/>
      <c r="AF267" s="365"/>
      <c r="AG267" s="365"/>
      <c r="AH267" s="365"/>
      <c r="AI267" s="365"/>
      <c r="AJ267" s="365"/>
      <c r="AK267" s="407">
        <f>AB267*AF267</f>
        <v>0</v>
      </c>
      <c r="AL267" s="407"/>
      <c r="AM267" s="407"/>
      <c r="AN267" s="407"/>
      <c r="AO267" s="407"/>
      <c r="AP267" s="407"/>
      <c r="AQ267" s="407"/>
      <c r="AR267" s="374">
        <f>AK267/$AK$265*100</f>
        <v>0</v>
      </c>
      <c r="AS267" s="374"/>
      <c r="AT267" s="373"/>
      <c r="AU267" s="373"/>
      <c r="AV267" s="373"/>
      <c r="AW267" s="373"/>
      <c r="AX267" s="373"/>
      <c r="AY267" s="373"/>
      <c r="AZ267" s="373"/>
      <c r="BA267" s="373"/>
      <c r="BB267" s="373"/>
      <c r="BC267" s="373"/>
      <c r="BD267" s="373"/>
      <c r="BE267" s="373"/>
      <c r="BF267" s="373"/>
      <c r="BG267" s="373"/>
      <c r="BH267" s="373"/>
      <c r="BI267" s="373"/>
      <c r="BJ267" s="373"/>
      <c r="BK267" s="373"/>
      <c r="BL267" s="373"/>
      <c r="BM267" s="373"/>
      <c r="BN267" s="373"/>
      <c r="BO267" s="373"/>
      <c r="BP267" s="373"/>
      <c r="BQ267" s="373"/>
      <c r="BR267" s="373"/>
    </row>
    <row r="268" spans="1:70" s="70" customFormat="1" ht="10.5" customHeight="1">
      <c r="A268" s="197"/>
      <c r="B268" s="111"/>
      <c r="C268" s="116"/>
      <c r="D268" s="48"/>
      <c r="E268" s="68"/>
      <c r="G268" s="334" t="s">
        <v>514</v>
      </c>
      <c r="H268" s="334"/>
      <c r="I268" s="334"/>
      <c r="J268" s="334"/>
      <c r="K268" s="506"/>
      <c r="L268" s="506"/>
      <c r="M268" s="506"/>
      <c r="N268" s="506"/>
      <c r="O268" s="506"/>
      <c r="P268" s="506"/>
      <c r="Q268" s="506"/>
      <c r="R268" s="506"/>
      <c r="S268" s="506"/>
      <c r="T268" s="506"/>
      <c r="U268" s="506"/>
      <c r="V268" s="506"/>
      <c r="W268" s="506"/>
      <c r="X268" s="506"/>
      <c r="Y268" s="506"/>
      <c r="Z268" s="393"/>
      <c r="AA268" s="393"/>
      <c r="AB268" s="365"/>
      <c r="AC268" s="365"/>
      <c r="AD268" s="365"/>
      <c r="AE268" s="365"/>
      <c r="AF268" s="365"/>
      <c r="AG268" s="365"/>
      <c r="AH268" s="365"/>
      <c r="AI268" s="365"/>
      <c r="AJ268" s="365"/>
      <c r="AK268" s="407">
        <f>AB268*AF268</f>
        <v>0</v>
      </c>
      <c r="AL268" s="407"/>
      <c r="AM268" s="407"/>
      <c r="AN268" s="407"/>
      <c r="AO268" s="407"/>
      <c r="AP268" s="407"/>
      <c r="AQ268" s="407"/>
      <c r="AR268" s="374">
        <f>AK268/$AK$265*100</f>
        <v>0</v>
      </c>
      <c r="AS268" s="374"/>
      <c r="AT268" s="373"/>
      <c r="AU268" s="373"/>
      <c r="AV268" s="373"/>
      <c r="AW268" s="373"/>
      <c r="AX268" s="373"/>
      <c r="AY268" s="373"/>
      <c r="AZ268" s="373"/>
      <c r="BA268" s="373"/>
      <c r="BB268" s="373"/>
      <c r="BC268" s="373"/>
      <c r="BD268" s="373"/>
      <c r="BE268" s="373"/>
      <c r="BF268" s="373"/>
      <c r="BG268" s="373"/>
      <c r="BH268" s="373"/>
      <c r="BI268" s="373"/>
      <c r="BJ268" s="373"/>
      <c r="BK268" s="373"/>
      <c r="BL268" s="373"/>
      <c r="BM268" s="373"/>
      <c r="BN268" s="373"/>
      <c r="BO268" s="373"/>
      <c r="BP268" s="373"/>
      <c r="BQ268" s="373"/>
      <c r="BR268" s="373"/>
    </row>
    <row r="269" spans="1:183" s="70" customFormat="1" ht="10.5" customHeight="1">
      <c r="A269" s="196"/>
      <c r="B269" s="201"/>
      <c r="C269" s="115"/>
      <c r="D269" s="48"/>
      <c r="E269" s="68"/>
      <c r="G269" s="372" t="s">
        <v>515</v>
      </c>
      <c r="H269" s="372"/>
      <c r="I269" s="372"/>
      <c r="J269" s="372"/>
      <c r="K269" s="405" t="s">
        <v>267</v>
      </c>
      <c r="L269" s="406"/>
      <c r="M269" s="406"/>
      <c r="N269" s="406"/>
      <c r="O269" s="406"/>
      <c r="P269" s="406"/>
      <c r="Q269" s="406"/>
      <c r="R269" s="406"/>
      <c r="S269" s="406"/>
      <c r="T269" s="406"/>
      <c r="U269" s="406"/>
      <c r="V269" s="406"/>
      <c r="W269" s="406"/>
      <c r="X269" s="406"/>
      <c r="Y269" s="406"/>
      <c r="Z269" s="406"/>
      <c r="AA269" s="406"/>
      <c r="AB269" s="406"/>
      <c r="AC269" s="406"/>
      <c r="AD269" s="406"/>
      <c r="AE269" s="406"/>
      <c r="AF269" s="406"/>
      <c r="AG269" s="406"/>
      <c r="AH269" s="406"/>
      <c r="AI269" s="406"/>
      <c r="AJ269" s="406"/>
      <c r="AK269" s="517">
        <f>MAX(SUMIF($E$106:$E$268,"*",$AK$106:$AQ$268),0.001)</f>
        <v>0.001</v>
      </c>
      <c r="AL269" s="517"/>
      <c r="AM269" s="517"/>
      <c r="AN269" s="517"/>
      <c r="AO269" s="517"/>
      <c r="AP269" s="517"/>
      <c r="AQ269" s="517"/>
      <c r="AR269" s="518">
        <f>IF(AK269&gt;0.001,100,0)</f>
        <v>0</v>
      </c>
      <c r="AS269" s="518"/>
      <c r="AT269" s="518"/>
      <c r="AU269" s="543" t="s">
        <v>268</v>
      </c>
      <c r="AV269" s="544"/>
      <c r="AW269" s="544"/>
      <c r="AX269" s="544"/>
      <c r="AY269" s="545"/>
      <c r="AZ269" s="531">
        <f>IF(AND(AK269&gt;0.001,O98&gt;0.01),AK269/O98,0)</f>
        <v>0</v>
      </c>
      <c r="BA269" s="532"/>
      <c r="BB269" s="532"/>
      <c r="BC269" s="532"/>
      <c r="BD269" s="532"/>
      <c r="BE269" s="533"/>
      <c r="BF269" s="528"/>
      <c r="BG269" s="529"/>
      <c r="BH269" s="529"/>
      <c r="BI269" s="529"/>
      <c r="BJ269" s="529"/>
      <c r="BK269" s="529"/>
      <c r="BL269" s="529"/>
      <c r="BM269" s="529"/>
      <c r="BN269" s="529"/>
      <c r="BO269" s="529"/>
      <c r="BP269" s="529"/>
      <c r="BQ269" s="529"/>
      <c r="BR269" s="530"/>
      <c r="BV269" s="119"/>
      <c r="BW269" s="119"/>
      <c r="BX269" s="119"/>
      <c r="BY269" s="119"/>
      <c r="BZ269" s="119"/>
      <c r="CA269" s="119"/>
      <c r="CB269" s="119"/>
      <c r="CC269" s="119"/>
      <c r="CD269" s="119"/>
      <c r="CE269" s="119"/>
      <c r="CF269" s="119"/>
      <c r="CG269" s="119"/>
      <c r="CH269" s="119"/>
      <c r="CI269" s="119"/>
      <c r="CJ269" s="119"/>
      <c r="CK269" s="119"/>
      <c r="CL269" s="119"/>
      <c r="CM269" s="119"/>
      <c r="CN269" s="119"/>
      <c r="CO269" s="119"/>
      <c r="CP269" s="119"/>
      <c r="CQ269" s="119"/>
      <c r="CR269" s="119"/>
      <c r="CS269" s="119"/>
      <c r="CT269" s="119"/>
      <c r="CU269" s="119"/>
      <c r="CV269" s="119"/>
      <c r="CW269" s="119"/>
      <c r="CX269" s="119"/>
      <c r="CY269" s="119"/>
      <c r="CZ269" s="119"/>
      <c r="DA269" s="119"/>
      <c r="DB269" s="119"/>
      <c r="DC269" s="119"/>
      <c r="DD269" s="119"/>
      <c r="DE269" s="119"/>
      <c r="DF269" s="119"/>
      <c r="DG269" s="119"/>
      <c r="DH269" s="119"/>
      <c r="DI269" s="119"/>
      <c r="DJ269" s="119"/>
      <c r="DK269" s="119"/>
      <c r="DL269" s="119"/>
      <c r="DM269" s="119"/>
      <c r="DN269" s="119"/>
      <c r="DO269" s="119"/>
      <c r="DP269" s="119"/>
      <c r="DQ269" s="119"/>
      <c r="DR269" s="119"/>
      <c r="DS269" s="119"/>
      <c r="DT269" s="119"/>
      <c r="DU269" s="119"/>
      <c r="DV269" s="119"/>
      <c r="DW269" s="119"/>
      <c r="DX269" s="119"/>
      <c r="DY269" s="119"/>
      <c r="DZ269" s="119"/>
      <c r="EA269" s="119"/>
      <c r="EB269" s="119"/>
      <c r="EC269" s="119"/>
      <c r="ED269" s="119"/>
      <c r="EE269" s="119"/>
      <c r="EF269" s="119"/>
      <c r="EG269" s="119"/>
      <c r="EH269" s="119"/>
      <c r="EI269" s="119"/>
      <c r="EJ269" s="119"/>
      <c r="EK269" s="119"/>
      <c r="EL269" s="119"/>
      <c r="EM269" s="119"/>
      <c r="EN269" s="119"/>
      <c r="EO269" s="119"/>
      <c r="EP269" s="119"/>
      <c r="EQ269" s="119"/>
      <c r="ER269" s="119"/>
      <c r="ES269" s="119"/>
      <c r="ET269" s="119"/>
      <c r="EU269" s="119"/>
      <c r="EV269" s="119"/>
      <c r="EW269" s="119"/>
      <c r="EX269" s="119"/>
      <c r="EY269" s="119"/>
      <c r="EZ269" s="119"/>
      <c r="FA269" s="119"/>
      <c r="FB269" s="119"/>
      <c r="FC269" s="119"/>
      <c r="FD269" s="119"/>
      <c r="FE269" s="119"/>
      <c r="FF269" s="119"/>
      <c r="FG269" s="119"/>
      <c r="FH269" s="119"/>
      <c r="FI269" s="119"/>
      <c r="FJ269" s="119"/>
      <c r="FK269" s="119"/>
      <c r="FL269" s="119"/>
      <c r="FM269" s="119"/>
      <c r="FN269" s="119"/>
      <c r="FO269" s="119"/>
      <c r="FP269" s="119"/>
      <c r="FQ269" s="119"/>
      <c r="FR269" s="119"/>
      <c r="FS269" s="119"/>
      <c r="FT269" s="119"/>
      <c r="FU269" s="119"/>
      <c r="FV269" s="119"/>
      <c r="FW269" s="119"/>
      <c r="FX269" s="119"/>
      <c r="FY269" s="119"/>
      <c r="FZ269" s="119"/>
      <c r="GA269" s="119"/>
    </row>
    <row r="270" spans="1:183" s="70" customFormat="1" ht="3.75" customHeight="1">
      <c r="A270" s="196"/>
      <c r="B270" s="201"/>
      <c r="C270" s="48"/>
      <c r="D270" s="48"/>
      <c r="E270" s="68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30"/>
      <c r="AK270" s="119"/>
      <c r="AL270" s="119"/>
      <c r="AM270" s="119"/>
      <c r="AN270" s="119"/>
      <c r="AO270" s="119"/>
      <c r="AP270" s="119"/>
      <c r="AQ270" s="119"/>
      <c r="AR270" s="132"/>
      <c r="AS270" s="132"/>
      <c r="AT270" s="119"/>
      <c r="AU270" s="119"/>
      <c r="AV270" s="119"/>
      <c r="AW270" s="119"/>
      <c r="AX270" s="119"/>
      <c r="AY270" s="119"/>
      <c r="AZ270" s="119"/>
      <c r="BA270" s="119"/>
      <c r="BB270" s="119"/>
      <c r="BC270" s="119"/>
      <c r="BD270" s="119"/>
      <c r="BE270" s="119"/>
      <c r="BF270" s="119"/>
      <c r="BG270" s="119"/>
      <c r="BH270" s="119"/>
      <c r="BI270" s="119"/>
      <c r="BJ270" s="119"/>
      <c r="BK270" s="119"/>
      <c r="BL270" s="119"/>
      <c r="BM270" s="119"/>
      <c r="BN270" s="119"/>
      <c r="BO270" s="119"/>
      <c r="BP270" s="119"/>
      <c r="BQ270" s="119"/>
      <c r="BR270" s="119"/>
      <c r="BV270" s="73"/>
      <c r="BW270" s="73"/>
      <c r="BX270" s="73"/>
      <c r="BY270" s="73"/>
      <c r="BZ270" s="73"/>
      <c r="CA270" s="73"/>
      <c r="CB270" s="73"/>
      <c r="CC270" s="73"/>
      <c r="CD270" s="73"/>
      <c r="CE270" s="73"/>
      <c r="CF270" s="73"/>
      <c r="CG270" s="73"/>
      <c r="CH270" s="73"/>
      <c r="CI270" s="73"/>
      <c r="CJ270" s="73"/>
      <c r="CK270" s="73"/>
      <c r="CL270" s="73"/>
      <c r="CM270" s="73"/>
      <c r="CN270" s="73"/>
      <c r="CO270" s="73"/>
      <c r="CP270" s="73"/>
      <c r="CQ270" s="73"/>
      <c r="CR270" s="73"/>
      <c r="CS270" s="73"/>
      <c r="CT270" s="73"/>
      <c r="CU270" s="73"/>
      <c r="CV270" s="73"/>
      <c r="CW270" s="73"/>
      <c r="CX270" s="73"/>
      <c r="CY270" s="73"/>
      <c r="CZ270" s="73"/>
      <c r="DA270" s="73"/>
      <c r="DB270" s="73"/>
      <c r="DC270" s="73"/>
      <c r="DD270" s="73"/>
      <c r="DE270" s="73"/>
      <c r="DF270" s="73"/>
      <c r="DG270" s="73"/>
      <c r="DH270" s="73"/>
      <c r="DI270" s="73"/>
      <c r="DJ270" s="73"/>
      <c r="DK270" s="73"/>
      <c r="DL270" s="73"/>
      <c r="DM270" s="73"/>
      <c r="DN270" s="73"/>
      <c r="DO270" s="73"/>
      <c r="DP270" s="73"/>
      <c r="DQ270" s="73"/>
      <c r="DR270" s="73"/>
      <c r="DS270" s="73"/>
      <c r="DT270" s="73"/>
      <c r="DU270" s="73"/>
      <c r="DV270" s="73"/>
      <c r="DW270" s="73"/>
      <c r="DX270" s="73"/>
      <c r="DY270" s="73"/>
      <c r="DZ270" s="73"/>
      <c r="EA270" s="73"/>
      <c r="EB270" s="73"/>
      <c r="EC270" s="73"/>
      <c r="ED270" s="73"/>
      <c r="EE270" s="73"/>
      <c r="EF270" s="73"/>
      <c r="EG270" s="73"/>
      <c r="EH270" s="73"/>
      <c r="EI270" s="73"/>
      <c r="EJ270" s="73"/>
      <c r="EK270" s="73"/>
      <c r="EL270" s="73"/>
      <c r="EM270" s="73"/>
      <c r="EN270" s="73"/>
      <c r="EO270" s="73"/>
      <c r="EP270" s="73"/>
      <c r="EQ270" s="73"/>
      <c r="ER270" s="73"/>
      <c r="ES270" s="73"/>
      <c r="ET270" s="73"/>
      <c r="EU270" s="73"/>
      <c r="EV270" s="73"/>
      <c r="EW270" s="73"/>
      <c r="EX270" s="73"/>
      <c r="EY270" s="73"/>
      <c r="EZ270" s="73"/>
      <c r="FA270" s="73"/>
      <c r="FB270" s="73"/>
      <c r="FC270" s="73"/>
      <c r="FD270" s="73"/>
      <c r="FE270" s="73"/>
      <c r="FF270" s="73"/>
      <c r="FG270" s="73"/>
      <c r="FH270" s="73"/>
      <c r="FI270" s="73"/>
      <c r="FJ270" s="73"/>
      <c r="FK270" s="73"/>
      <c r="FL270" s="73"/>
      <c r="FM270" s="73"/>
      <c r="FN270" s="73"/>
      <c r="FO270" s="73"/>
      <c r="FP270" s="73"/>
      <c r="FQ270" s="73"/>
      <c r="FR270" s="73"/>
      <c r="FS270" s="73"/>
      <c r="FT270" s="73"/>
      <c r="FU270" s="73"/>
      <c r="FV270" s="73"/>
      <c r="FW270" s="73"/>
      <c r="FX270" s="73"/>
      <c r="FY270" s="73"/>
      <c r="FZ270" s="73"/>
      <c r="GA270" s="73"/>
    </row>
    <row r="271" spans="1:183" s="70" customFormat="1" ht="10.5" customHeight="1">
      <c r="A271" s="197"/>
      <c r="B271" s="187"/>
      <c r="C271" s="48"/>
      <c r="D271" s="48"/>
      <c r="E271" s="68"/>
      <c r="G271" s="372" t="s">
        <v>516</v>
      </c>
      <c r="H271" s="372"/>
      <c r="I271" s="372"/>
      <c r="J271" s="372"/>
      <c r="K271" s="405" t="s">
        <v>269</v>
      </c>
      <c r="L271" s="406"/>
      <c r="M271" s="406"/>
      <c r="N271" s="406"/>
      <c r="O271" s="406"/>
      <c r="P271" s="406"/>
      <c r="Q271" s="406"/>
      <c r="R271" s="406"/>
      <c r="S271" s="406"/>
      <c r="T271" s="406"/>
      <c r="U271" s="406"/>
      <c r="V271" s="406"/>
      <c r="W271" s="406"/>
      <c r="X271" s="406"/>
      <c r="Y271" s="406"/>
      <c r="Z271" s="406"/>
      <c r="AA271" s="406"/>
      <c r="AB271" s="406"/>
      <c r="AC271" s="406"/>
      <c r="AD271" s="406"/>
      <c r="AE271" s="406"/>
      <c r="AF271" s="406"/>
      <c r="AG271" s="406"/>
      <c r="AH271" s="406"/>
      <c r="AI271" s="406"/>
      <c r="AJ271" s="406"/>
      <c r="AK271" s="517">
        <f>AK269-AK272</f>
        <v>0.001</v>
      </c>
      <c r="AL271" s="517"/>
      <c r="AM271" s="517"/>
      <c r="AN271" s="517"/>
      <c r="AO271" s="517"/>
      <c r="AP271" s="517"/>
      <c r="AQ271" s="517"/>
      <c r="AR271" s="518">
        <f>IF(AK271&gt;0.001,ROUND(AK271/$AK$269,4)*100,0)</f>
        <v>0</v>
      </c>
      <c r="AS271" s="518"/>
      <c r="AT271" s="518"/>
      <c r="AU271" s="361"/>
      <c r="AV271" s="362"/>
      <c r="AW271" s="362"/>
      <c r="AX271" s="362"/>
      <c r="AY271" s="362"/>
      <c r="AZ271" s="362"/>
      <c r="BA271" s="362"/>
      <c r="BB271" s="362"/>
      <c r="BC271" s="362"/>
      <c r="BD271" s="362"/>
      <c r="BE271" s="362"/>
      <c r="BF271" s="362"/>
      <c r="BG271" s="362"/>
      <c r="BH271" s="362"/>
      <c r="BI271" s="362"/>
      <c r="BJ271" s="362"/>
      <c r="BK271" s="362"/>
      <c r="BL271" s="362"/>
      <c r="BM271" s="362"/>
      <c r="BN271" s="362"/>
      <c r="BO271" s="362"/>
      <c r="BP271" s="362"/>
      <c r="BQ271" s="362"/>
      <c r="BR271" s="363"/>
      <c r="BV271" s="66"/>
      <c r="BW271" s="66"/>
      <c r="BX271" s="66"/>
      <c r="BY271" s="66"/>
      <c r="BZ271" s="66"/>
      <c r="CA271" s="66"/>
      <c r="CB271" s="66"/>
      <c r="CC271" s="66"/>
      <c r="CD271" s="66"/>
      <c r="CE271" s="66"/>
      <c r="CF271" s="66"/>
      <c r="CG271" s="66"/>
      <c r="CH271" s="66"/>
      <c r="CI271" s="66"/>
      <c r="CJ271" s="66"/>
      <c r="CK271" s="66"/>
      <c r="CL271" s="66"/>
      <c r="CM271" s="66"/>
      <c r="CN271" s="66"/>
      <c r="CO271" s="66"/>
      <c r="CP271" s="66"/>
      <c r="CQ271" s="66"/>
      <c r="CR271" s="66"/>
      <c r="CS271" s="66"/>
      <c r="CT271" s="66"/>
      <c r="CU271" s="66"/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  <c r="DZ271" s="66"/>
      <c r="EA271" s="66"/>
      <c r="EB271" s="66"/>
      <c r="EC271" s="66"/>
      <c r="ED271" s="66"/>
      <c r="EE271" s="66"/>
      <c r="EF271" s="66"/>
      <c r="EG271" s="66"/>
      <c r="EH271" s="66"/>
      <c r="EI271" s="66"/>
      <c r="EJ271" s="66"/>
      <c r="EK271" s="66"/>
      <c r="EL271" s="66"/>
      <c r="EM271" s="66"/>
      <c r="EN271" s="66"/>
      <c r="EO271" s="66"/>
      <c r="EP271" s="66"/>
      <c r="EQ271" s="66"/>
      <c r="ER271" s="66"/>
      <c r="ES271" s="66"/>
      <c r="ET271" s="66"/>
      <c r="EU271" s="66"/>
      <c r="EV271" s="66"/>
      <c r="EW271" s="66"/>
      <c r="EX271" s="66"/>
      <c r="EY271" s="66"/>
      <c r="EZ271" s="66"/>
      <c r="FA271" s="66"/>
      <c r="FB271" s="66"/>
      <c r="FC271" s="66"/>
      <c r="FD271" s="66"/>
      <c r="FE271" s="66"/>
      <c r="FF271" s="66"/>
      <c r="FG271" s="66"/>
      <c r="FH271" s="66"/>
      <c r="FI271" s="66"/>
      <c r="FJ271" s="66"/>
      <c r="FK271" s="66"/>
      <c r="FL271" s="66"/>
      <c r="FM271" s="66"/>
      <c r="FN271" s="66"/>
      <c r="FO271" s="66"/>
      <c r="FP271" s="66"/>
      <c r="FQ271" s="66"/>
      <c r="FR271" s="66"/>
      <c r="FS271" s="66"/>
      <c r="FT271" s="66"/>
      <c r="FU271" s="66"/>
      <c r="FV271" s="66"/>
      <c r="FW271" s="66"/>
      <c r="FX271" s="66"/>
      <c r="FY271" s="66"/>
      <c r="FZ271" s="66"/>
      <c r="GA271" s="66"/>
    </row>
    <row r="272" spans="1:183" s="70" customFormat="1" ht="10.5" customHeight="1">
      <c r="A272" s="197"/>
      <c r="B272" s="187"/>
      <c r="C272" s="48"/>
      <c r="D272" s="48"/>
      <c r="E272" s="68"/>
      <c r="G272" s="372" t="s">
        <v>517</v>
      </c>
      <c r="H272" s="372"/>
      <c r="I272" s="372"/>
      <c r="J272" s="372"/>
      <c r="K272" s="405" t="s">
        <v>270</v>
      </c>
      <c r="L272" s="406"/>
      <c r="M272" s="406"/>
      <c r="N272" s="406"/>
      <c r="O272" s="406"/>
      <c r="P272" s="406"/>
      <c r="Q272" s="406"/>
      <c r="R272" s="406"/>
      <c r="S272" s="406"/>
      <c r="T272" s="406"/>
      <c r="U272" s="406"/>
      <c r="V272" s="406"/>
      <c r="W272" s="406"/>
      <c r="X272" s="406"/>
      <c r="Y272" s="406"/>
      <c r="Z272" s="406"/>
      <c r="AA272" s="406"/>
      <c r="AB272" s="406"/>
      <c r="AC272" s="406"/>
      <c r="AD272" s="406"/>
      <c r="AE272" s="406"/>
      <c r="AF272" s="406"/>
      <c r="AG272" s="406"/>
      <c r="AH272" s="406"/>
      <c r="AI272" s="406"/>
      <c r="AJ272" s="406"/>
      <c r="AK272" s="517">
        <f>AK269*O97/O98</f>
        <v>0</v>
      </c>
      <c r="AL272" s="517"/>
      <c r="AM272" s="517"/>
      <c r="AN272" s="517"/>
      <c r="AO272" s="517"/>
      <c r="AP272" s="517"/>
      <c r="AQ272" s="517"/>
      <c r="AR272" s="518">
        <f>IF(AK272&gt;0.001,ROUND(AK272/$AK$269,4)*100,0)</f>
        <v>0</v>
      </c>
      <c r="AS272" s="518"/>
      <c r="AT272" s="518"/>
      <c r="AU272" s="361"/>
      <c r="AV272" s="362"/>
      <c r="AW272" s="362"/>
      <c r="AX272" s="362"/>
      <c r="AY272" s="362"/>
      <c r="AZ272" s="362"/>
      <c r="BA272" s="362"/>
      <c r="BB272" s="362"/>
      <c r="BC272" s="362"/>
      <c r="BD272" s="362"/>
      <c r="BE272" s="362"/>
      <c r="BF272" s="362"/>
      <c r="BG272" s="362"/>
      <c r="BH272" s="362"/>
      <c r="BI272" s="362"/>
      <c r="BJ272" s="362"/>
      <c r="BK272" s="362"/>
      <c r="BL272" s="362"/>
      <c r="BM272" s="362"/>
      <c r="BN272" s="362"/>
      <c r="BO272" s="362"/>
      <c r="BP272" s="362"/>
      <c r="BQ272" s="362"/>
      <c r="BR272" s="363"/>
      <c r="BV272" s="66"/>
      <c r="BW272" s="66"/>
      <c r="BX272" s="66"/>
      <c r="BY272" s="66"/>
      <c r="BZ272" s="66"/>
      <c r="CA272" s="66"/>
      <c r="CB272" s="66"/>
      <c r="CC272" s="66"/>
      <c r="CD272" s="66"/>
      <c r="CE272" s="66"/>
      <c r="CF272" s="66"/>
      <c r="CG272" s="66"/>
      <c r="CH272" s="66"/>
      <c r="CI272" s="66"/>
      <c r="CJ272" s="66"/>
      <c r="CK272" s="66"/>
      <c r="CL272" s="66"/>
      <c r="CM272" s="66"/>
      <c r="CN272" s="66"/>
      <c r="CO272" s="66"/>
      <c r="CP272" s="66"/>
      <c r="CQ272" s="66"/>
      <c r="CR272" s="66"/>
      <c r="CS272" s="66"/>
      <c r="CT272" s="66"/>
      <c r="CU272" s="66"/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  <c r="DZ272" s="66"/>
      <c r="EA272" s="66"/>
      <c r="EB272" s="66"/>
      <c r="EC272" s="66"/>
      <c r="ED272" s="66"/>
      <c r="EE272" s="66"/>
      <c r="EF272" s="66"/>
      <c r="EG272" s="66"/>
      <c r="EH272" s="66"/>
      <c r="EI272" s="66"/>
      <c r="EJ272" s="66"/>
      <c r="EK272" s="66"/>
      <c r="EL272" s="66"/>
      <c r="EM272" s="66"/>
      <c r="EN272" s="66"/>
      <c r="EO272" s="66"/>
      <c r="EP272" s="66"/>
      <c r="EQ272" s="66"/>
      <c r="ER272" s="66"/>
      <c r="ES272" s="66"/>
      <c r="ET272" s="66"/>
      <c r="EU272" s="66"/>
      <c r="EV272" s="66"/>
      <c r="EW272" s="66"/>
      <c r="EX272" s="66"/>
      <c r="EY272" s="66"/>
      <c r="EZ272" s="66"/>
      <c r="FA272" s="66"/>
      <c r="FB272" s="66"/>
      <c r="FC272" s="66"/>
      <c r="FD272" s="66"/>
      <c r="FE272" s="66"/>
      <c r="FF272" s="66"/>
      <c r="FG272" s="66"/>
      <c r="FH272" s="66"/>
      <c r="FI272" s="66"/>
      <c r="FJ272" s="66"/>
      <c r="FK272" s="66"/>
      <c r="FL272" s="66"/>
      <c r="FM272" s="66"/>
      <c r="FN272" s="66"/>
      <c r="FO272" s="66"/>
      <c r="FP272" s="66"/>
      <c r="FQ272" s="66"/>
      <c r="FR272" s="66"/>
      <c r="FS272" s="66"/>
      <c r="FT272" s="66"/>
      <c r="FU272" s="66"/>
      <c r="FV272" s="66"/>
      <c r="FW272" s="66"/>
      <c r="FX272" s="66"/>
      <c r="FY272" s="66"/>
      <c r="FZ272" s="66"/>
      <c r="GA272" s="66"/>
    </row>
    <row r="273" spans="1:183" s="119" customFormat="1" ht="3.75" customHeight="1">
      <c r="A273" s="184"/>
      <c r="B273" s="187"/>
      <c r="C273" s="116"/>
      <c r="D273" s="116"/>
      <c r="E273" s="31"/>
      <c r="F273" s="30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30"/>
      <c r="BV273" s="66"/>
      <c r="BW273" s="66"/>
      <c r="BX273" s="66"/>
      <c r="BY273" s="66"/>
      <c r="BZ273" s="66"/>
      <c r="CA273" s="66"/>
      <c r="CB273" s="66"/>
      <c r="CC273" s="66"/>
      <c r="CD273" s="66"/>
      <c r="CE273" s="66"/>
      <c r="CF273" s="66"/>
      <c r="CG273" s="66"/>
      <c r="CH273" s="66"/>
      <c r="CI273" s="66"/>
      <c r="CJ273" s="66"/>
      <c r="CK273" s="66"/>
      <c r="CL273" s="66"/>
      <c r="CM273" s="66"/>
      <c r="CN273" s="66"/>
      <c r="CO273" s="66"/>
      <c r="CP273" s="66"/>
      <c r="CQ273" s="66"/>
      <c r="CR273" s="66"/>
      <c r="CS273" s="66"/>
      <c r="CT273" s="66"/>
      <c r="CU273" s="66"/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  <c r="DZ273" s="66"/>
      <c r="EA273" s="66"/>
      <c r="EB273" s="66"/>
      <c r="EC273" s="66"/>
      <c r="ED273" s="66"/>
      <c r="EE273" s="66"/>
      <c r="EF273" s="66"/>
      <c r="EG273" s="66"/>
      <c r="EH273" s="66"/>
      <c r="EI273" s="66"/>
      <c r="EJ273" s="66"/>
      <c r="EK273" s="66"/>
      <c r="EL273" s="66"/>
      <c r="EM273" s="66"/>
      <c r="EN273" s="66"/>
      <c r="EO273" s="66"/>
      <c r="EP273" s="66"/>
      <c r="EQ273" s="66"/>
      <c r="ER273" s="66"/>
      <c r="ES273" s="66"/>
      <c r="ET273" s="66"/>
      <c r="EU273" s="66"/>
      <c r="EV273" s="66"/>
      <c r="EW273" s="66"/>
      <c r="EX273" s="66"/>
      <c r="EY273" s="66"/>
      <c r="EZ273" s="66"/>
      <c r="FA273" s="66"/>
      <c r="FB273" s="66"/>
      <c r="FC273" s="66"/>
      <c r="FD273" s="66"/>
      <c r="FE273" s="66"/>
      <c r="FF273" s="66"/>
      <c r="FG273" s="66"/>
      <c r="FH273" s="66"/>
      <c r="FI273" s="66"/>
      <c r="FJ273" s="66"/>
      <c r="FK273" s="66"/>
      <c r="FL273" s="66"/>
      <c r="FM273" s="66"/>
      <c r="FN273" s="66"/>
      <c r="FO273" s="66"/>
      <c r="FP273" s="66"/>
      <c r="FQ273" s="66"/>
      <c r="FR273" s="66"/>
      <c r="FS273" s="66"/>
      <c r="FT273" s="66"/>
      <c r="FU273" s="66"/>
      <c r="FV273" s="66"/>
      <c r="FW273" s="66"/>
      <c r="FX273" s="66"/>
      <c r="FY273" s="66"/>
      <c r="FZ273" s="66"/>
      <c r="GA273" s="66"/>
    </row>
    <row r="274" spans="1:183" s="73" customFormat="1" ht="10.5" customHeight="1" thickBot="1">
      <c r="A274" s="184"/>
      <c r="B274" s="187"/>
      <c r="C274" s="48"/>
      <c r="D274" s="48"/>
      <c r="E274" s="31"/>
      <c r="F274" s="50"/>
      <c r="G274" s="51" t="s">
        <v>518</v>
      </c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72"/>
      <c r="BV274" s="70"/>
      <c r="BW274" s="70"/>
      <c r="BX274" s="70"/>
      <c r="BY274" s="70"/>
      <c r="BZ274" s="70"/>
      <c r="CA274" s="70"/>
      <c r="CB274" s="70"/>
      <c r="CC274" s="70"/>
      <c r="CD274" s="70"/>
      <c r="CE274" s="70"/>
      <c r="CF274" s="70"/>
      <c r="CG274" s="70"/>
      <c r="CH274" s="70"/>
      <c r="CI274" s="70"/>
      <c r="CJ274" s="70"/>
      <c r="CK274" s="70"/>
      <c r="CL274" s="70"/>
      <c r="CM274" s="70"/>
      <c r="CN274" s="70"/>
      <c r="CO274" s="70"/>
      <c r="CP274" s="70"/>
      <c r="CQ274" s="70"/>
      <c r="CR274" s="70"/>
      <c r="CS274" s="70"/>
      <c r="CT274" s="70"/>
      <c r="CU274" s="70"/>
      <c r="CV274" s="70"/>
      <c r="CW274" s="70"/>
      <c r="CX274" s="70"/>
      <c r="CY274" s="70"/>
      <c r="CZ274" s="70"/>
      <c r="DA274" s="70"/>
      <c r="DB274" s="70"/>
      <c r="DC274" s="70"/>
      <c r="DD274" s="70"/>
      <c r="DE274" s="70"/>
      <c r="DF274" s="70"/>
      <c r="DG274" s="70"/>
      <c r="DH274" s="70"/>
      <c r="DI274" s="70"/>
      <c r="DJ274" s="70"/>
      <c r="DK274" s="70"/>
      <c r="DL274" s="70"/>
      <c r="DM274" s="70"/>
      <c r="DN274" s="70"/>
      <c r="DO274" s="70"/>
      <c r="DP274" s="70"/>
      <c r="DQ274" s="70"/>
      <c r="DR274" s="70"/>
      <c r="DS274" s="70"/>
      <c r="DT274" s="70"/>
      <c r="DU274" s="70"/>
      <c r="DV274" s="70"/>
      <c r="DW274" s="70"/>
      <c r="DX274" s="70"/>
      <c r="DY274" s="70"/>
      <c r="DZ274" s="70"/>
      <c r="EA274" s="70"/>
      <c r="EB274" s="70"/>
      <c r="EC274" s="70"/>
      <c r="ED274" s="70"/>
      <c r="EE274" s="70"/>
      <c r="EF274" s="70"/>
      <c r="EG274" s="70"/>
      <c r="EH274" s="70"/>
      <c r="EI274" s="70"/>
      <c r="EJ274" s="70"/>
      <c r="EK274" s="70"/>
      <c r="EL274" s="70"/>
      <c r="EM274" s="70"/>
      <c r="EN274" s="70"/>
      <c r="EO274" s="70"/>
      <c r="EP274" s="70"/>
      <c r="EQ274" s="70"/>
      <c r="ER274" s="70"/>
      <c r="ES274" s="70"/>
      <c r="ET274" s="70"/>
      <c r="EU274" s="70"/>
      <c r="EV274" s="70"/>
      <c r="EW274" s="70"/>
      <c r="EX274" s="70"/>
      <c r="EY274" s="70"/>
      <c r="EZ274" s="70"/>
      <c r="FA274" s="70"/>
      <c r="FB274" s="70"/>
      <c r="FC274" s="70"/>
      <c r="FD274" s="70"/>
      <c r="FE274" s="70"/>
      <c r="FF274" s="70"/>
      <c r="FG274" s="70"/>
      <c r="FH274" s="70"/>
      <c r="FI274" s="70"/>
      <c r="FJ274" s="70"/>
      <c r="FK274" s="70"/>
      <c r="FL274" s="70"/>
      <c r="FM274" s="70"/>
      <c r="FN274" s="70"/>
      <c r="FO274" s="70"/>
      <c r="FP274" s="70"/>
      <c r="FQ274" s="70"/>
      <c r="FR274" s="70"/>
      <c r="FS274" s="70"/>
      <c r="FT274" s="70"/>
      <c r="FU274" s="70"/>
      <c r="FV274" s="70"/>
      <c r="FW274" s="70"/>
      <c r="FX274" s="70"/>
      <c r="FY274" s="70"/>
      <c r="FZ274" s="70"/>
      <c r="GA274" s="70"/>
    </row>
    <row r="275" spans="1:186" s="119" customFormat="1" ht="3.75" customHeight="1">
      <c r="A275" s="202"/>
      <c r="B275" s="187"/>
      <c r="C275" s="157"/>
      <c r="D275" s="157"/>
      <c r="E275" s="158"/>
      <c r="F275" s="30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30"/>
      <c r="BV275" s="70"/>
      <c r="BW275" s="70"/>
      <c r="BX275" s="70"/>
      <c r="BY275" s="70"/>
      <c r="BZ275" s="70"/>
      <c r="CA275" s="70"/>
      <c r="CB275" s="70"/>
      <c r="CC275" s="70"/>
      <c r="CD275" s="70"/>
      <c r="CE275" s="70"/>
      <c r="CF275" s="70"/>
      <c r="CG275" s="70"/>
      <c r="CH275" s="70"/>
      <c r="CI275" s="70"/>
      <c r="CJ275" s="70"/>
      <c r="CK275" s="70"/>
      <c r="CL275" s="70"/>
      <c r="CM275" s="70"/>
      <c r="CN275" s="70"/>
      <c r="CO275" s="70"/>
      <c r="CP275" s="70"/>
      <c r="CQ275" s="70"/>
      <c r="CR275" s="70"/>
      <c r="CS275" s="70"/>
      <c r="CT275" s="70"/>
      <c r="CU275" s="70"/>
      <c r="CV275" s="70"/>
      <c r="CW275" s="70"/>
      <c r="CX275" s="70"/>
      <c r="CY275" s="70"/>
      <c r="CZ275" s="70"/>
      <c r="DA275" s="70"/>
      <c r="DB275" s="70"/>
      <c r="DC275" s="70"/>
      <c r="DD275" s="70"/>
      <c r="DE275" s="70"/>
      <c r="DF275" s="70"/>
      <c r="DG275" s="70"/>
      <c r="DH275" s="70"/>
      <c r="DI275" s="70"/>
      <c r="DJ275" s="70"/>
      <c r="DK275" s="70"/>
      <c r="DL275" s="70"/>
      <c r="DM275" s="70"/>
      <c r="DN275" s="70"/>
      <c r="DO275" s="70"/>
      <c r="DP275" s="70"/>
      <c r="DQ275" s="70"/>
      <c r="DR275" s="70"/>
      <c r="DS275" s="70"/>
      <c r="DT275" s="70"/>
      <c r="DU275" s="70"/>
      <c r="DV275" s="70"/>
      <c r="DW275" s="70"/>
      <c r="DX275" s="70"/>
      <c r="DY275" s="70"/>
      <c r="DZ275" s="70"/>
      <c r="EA275" s="70"/>
      <c r="EB275" s="70"/>
      <c r="EC275" s="70"/>
      <c r="ED275" s="70"/>
      <c r="EE275" s="70"/>
      <c r="EF275" s="70"/>
      <c r="EG275" s="70"/>
      <c r="EH275" s="70"/>
      <c r="EI275" s="70"/>
      <c r="EJ275" s="70"/>
      <c r="EK275" s="70"/>
      <c r="EL275" s="70"/>
      <c r="EM275" s="70"/>
      <c r="EN275" s="70"/>
      <c r="EO275" s="70"/>
      <c r="EP275" s="70"/>
      <c r="EQ275" s="70"/>
      <c r="ER275" s="70"/>
      <c r="ES275" s="70"/>
      <c r="ET275" s="70"/>
      <c r="EU275" s="70"/>
      <c r="EV275" s="70"/>
      <c r="EW275" s="70"/>
      <c r="EX275" s="70"/>
      <c r="EY275" s="70"/>
      <c r="EZ275" s="70"/>
      <c r="FA275" s="70"/>
      <c r="FB275" s="70"/>
      <c r="FC275" s="70"/>
      <c r="FD275" s="70"/>
      <c r="FE275" s="70"/>
      <c r="FF275" s="70"/>
      <c r="FG275" s="70"/>
      <c r="FH275" s="70"/>
      <c r="FI275" s="70"/>
      <c r="FJ275" s="70"/>
      <c r="FK275" s="70"/>
      <c r="FL275" s="70"/>
      <c r="FM275" s="70"/>
      <c r="FN275" s="70"/>
      <c r="FO275" s="70"/>
      <c r="FP275" s="70"/>
      <c r="FQ275" s="70"/>
      <c r="FR275" s="70"/>
      <c r="FS275" s="70"/>
      <c r="FT275" s="70"/>
      <c r="FU275" s="70"/>
      <c r="FV275" s="70"/>
      <c r="FW275" s="70"/>
      <c r="FX275" s="70"/>
      <c r="FY275" s="70"/>
      <c r="FZ275" s="70"/>
      <c r="GA275" s="70"/>
      <c r="GB275" s="70"/>
      <c r="GC275" s="70"/>
      <c r="GD275" s="70"/>
    </row>
    <row r="276" spans="1:244" ht="10.5" customHeight="1">
      <c r="A276" s="202" t="s">
        <v>326</v>
      </c>
      <c r="B276" s="202" t="s">
        <v>326</v>
      </c>
      <c r="C276" s="157">
        <f>C265+1</f>
        <v>23</v>
      </c>
      <c r="D276" s="157">
        <v>-8</v>
      </c>
      <c r="E276" s="148"/>
      <c r="F276" s="119"/>
      <c r="G276" s="382" t="s">
        <v>4</v>
      </c>
      <c r="H276" s="383"/>
      <c r="I276" s="384"/>
      <c r="J276" s="400" t="s">
        <v>5</v>
      </c>
      <c r="K276" s="401"/>
      <c r="L276" s="401"/>
      <c r="M276" s="401"/>
      <c r="N276" s="401"/>
      <c r="O276" s="401"/>
      <c r="P276" s="401"/>
      <c r="Q276" s="401"/>
      <c r="R276" s="401"/>
      <c r="S276" s="401"/>
      <c r="T276" s="401"/>
      <c r="U276" s="401"/>
      <c r="V276" s="401"/>
      <c r="W276" s="401"/>
      <c r="X276" s="401"/>
      <c r="Y276" s="401"/>
      <c r="Z276" s="401"/>
      <c r="AA276" s="401"/>
      <c r="AB276" s="402"/>
      <c r="AC276" s="413"/>
      <c r="AD276" s="414"/>
      <c r="AE276" s="415"/>
      <c r="AF276" s="377" t="s">
        <v>324</v>
      </c>
      <c r="AG276" s="378"/>
      <c r="AH276" s="378"/>
      <c r="AI276" s="379"/>
      <c r="AJ276" s="284" t="s">
        <v>520</v>
      </c>
      <c r="AK276" s="390"/>
      <c r="AL276" s="285"/>
      <c r="AM276" s="394" t="s">
        <v>333</v>
      </c>
      <c r="AN276" s="395"/>
      <c r="AO276" s="395"/>
      <c r="AP276" s="395"/>
      <c r="AQ276" s="395"/>
      <c r="AR276" s="395"/>
      <c r="AS276" s="395"/>
      <c r="AT276" s="396"/>
      <c r="AU276" s="387"/>
      <c r="AV276" s="388"/>
      <c r="AW276" s="388"/>
      <c r="AX276" s="388"/>
      <c r="AY276" s="388"/>
      <c r="AZ276" s="389"/>
      <c r="BA276" s="284" t="s">
        <v>521</v>
      </c>
      <c r="BB276" s="390"/>
      <c r="BC276" s="285"/>
      <c r="BD276" s="394" t="s">
        <v>325</v>
      </c>
      <c r="BE276" s="395"/>
      <c r="BF276" s="395"/>
      <c r="BG276" s="395"/>
      <c r="BH276" s="395"/>
      <c r="BI276" s="395"/>
      <c r="BJ276" s="395"/>
      <c r="BK276" s="395"/>
      <c r="BL276" s="395"/>
      <c r="BM276" s="395"/>
      <c r="BN276" s="395"/>
      <c r="BO276" s="396"/>
      <c r="BP276" s="397">
        <f>IF(AC276&gt;0,AC276,0)</f>
        <v>0</v>
      </c>
      <c r="BQ276" s="398"/>
      <c r="BR276" s="399"/>
      <c r="BS276" s="9"/>
      <c r="BV276" s="70"/>
      <c r="BW276" s="70"/>
      <c r="BX276" s="70"/>
      <c r="BY276" s="70"/>
      <c r="BZ276" s="70"/>
      <c r="CA276" s="70"/>
      <c r="CB276" s="70"/>
      <c r="CC276" s="70"/>
      <c r="CD276" s="70"/>
      <c r="CE276" s="70"/>
      <c r="CF276" s="70"/>
      <c r="CG276" s="70"/>
      <c r="CH276" s="70"/>
      <c r="CI276" s="70"/>
      <c r="CJ276" s="70"/>
      <c r="CK276" s="70"/>
      <c r="CL276" s="70"/>
      <c r="CM276" s="70"/>
      <c r="CN276" s="70"/>
      <c r="CO276" s="70"/>
      <c r="CP276" s="70"/>
      <c r="CQ276" s="70"/>
      <c r="CR276" s="70"/>
      <c r="CS276" s="70"/>
      <c r="CT276" s="70"/>
      <c r="CU276" s="70"/>
      <c r="CV276" s="70"/>
      <c r="CW276" s="70"/>
      <c r="CX276" s="70"/>
      <c r="CY276" s="70"/>
      <c r="CZ276" s="70"/>
      <c r="DA276" s="70"/>
      <c r="DB276" s="70"/>
      <c r="DC276" s="70"/>
      <c r="DD276" s="70"/>
      <c r="DE276" s="70"/>
      <c r="DF276" s="70"/>
      <c r="DG276" s="70"/>
      <c r="DH276" s="70"/>
      <c r="DI276" s="70"/>
      <c r="DJ276" s="70"/>
      <c r="DK276" s="70"/>
      <c r="DL276" s="70"/>
      <c r="DM276" s="70"/>
      <c r="DN276" s="70"/>
      <c r="DO276" s="70"/>
      <c r="DP276" s="70"/>
      <c r="DQ276" s="70"/>
      <c r="DR276" s="70"/>
      <c r="DS276" s="70"/>
      <c r="DT276" s="70"/>
      <c r="DU276" s="70"/>
      <c r="DV276" s="70"/>
      <c r="DW276" s="70"/>
      <c r="DX276" s="70"/>
      <c r="DY276" s="70"/>
      <c r="DZ276" s="70"/>
      <c r="EA276" s="70"/>
      <c r="EB276" s="70"/>
      <c r="EC276" s="70"/>
      <c r="ED276" s="70"/>
      <c r="EE276" s="70"/>
      <c r="EF276" s="70"/>
      <c r="EG276" s="70"/>
      <c r="EH276" s="70"/>
      <c r="EI276" s="70"/>
      <c r="EJ276" s="70"/>
      <c r="EK276" s="70"/>
      <c r="EL276" s="70"/>
      <c r="EM276" s="70"/>
      <c r="EN276" s="70"/>
      <c r="EO276" s="70"/>
      <c r="EP276" s="70"/>
      <c r="EQ276" s="70"/>
      <c r="ER276" s="70"/>
      <c r="ES276" s="70"/>
      <c r="ET276" s="70"/>
      <c r="EU276" s="70"/>
      <c r="EV276" s="70"/>
      <c r="EW276" s="70"/>
      <c r="EX276" s="70"/>
      <c r="EY276" s="70"/>
      <c r="EZ276" s="70"/>
      <c r="FA276" s="70"/>
      <c r="FB276" s="70"/>
      <c r="FC276" s="70"/>
      <c r="FD276" s="70"/>
      <c r="FE276" s="70"/>
      <c r="FF276" s="70"/>
      <c r="FG276" s="70"/>
      <c r="FH276" s="70"/>
      <c r="FI276" s="70"/>
      <c r="FJ276" s="70"/>
      <c r="FK276" s="70"/>
      <c r="FL276" s="70"/>
      <c r="FM276" s="70"/>
      <c r="FN276" s="70"/>
      <c r="FO276" s="70"/>
      <c r="FP276" s="70"/>
      <c r="FQ276" s="70"/>
      <c r="FR276" s="70"/>
      <c r="FS276" s="70"/>
      <c r="FT276" s="70"/>
      <c r="FU276" s="70"/>
      <c r="FV276" s="70"/>
      <c r="FW276" s="70"/>
      <c r="FX276" s="70"/>
      <c r="FY276" s="70"/>
      <c r="FZ276" s="70"/>
      <c r="GA276" s="70"/>
      <c r="GB276" s="70"/>
      <c r="GC276" s="70"/>
      <c r="GD276" s="70"/>
      <c r="GE276" s="119"/>
      <c r="GF276" s="119"/>
      <c r="GG276" s="119"/>
      <c r="GH276" s="119"/>
      <c r="GI276" s="119"/>
      <c r="GJ276" s="119"/>
      <c r="GK276" s="119"/>
      <c r="GL276" s="119"/>
      <c r="GM276" s="119"/>
      <c r="GN276" s="119"/>
      <c r="GO276" s="119"/>
      <c r="GP276" s="119"/>
      <c r="GQ276" s="119"/>
      <c r="GR276" s="119"/>
      <c r="GS276" s="119"/>
      <c r="GT276" s="119"/>
      <c r="GU276" s="119"/>
      <c r="GV276" s="119"/>
      <c r="GW276" s="119"/>
      <c r="GX276" s="119"/>
      <c r="GY276" s="119"/>
      <c r="GZ276" s="119"/>
      <c r="HA276" s="119"/>
      <c r="HB276" s="119"/>
      <c r="HC276" s="119"/>
      <c r="HD276" s="119"/>
      <c r="HE276" s="119"/>
      <c r="HF276" s="119"/>
      <c r="HG276" s="119"/>
      <c r="HH276" s="119"/>
      <c r="HI276" s="119"/>
      <c r="HJ276" s="119"/>
      <c r="HK276" s="119"/>
      <c r="HL276" s="119"/>
      <c r="HM276" s="119"/>
      <c r="HN276" s="119"/>
      <c r="HO276" s="119"/>
      <c r="HP276" s="119"/>
      <c r="HQ276" s="119"/>
      <c r="HR276" s="119"/>
      <c r="HS276" s="119"/>
      <c r="HT276" s="119"/>
      <c r="HU276" s="119"/>
      <c r="HV276" s="119"/>
      <c r="HW276" s="119"/>
      <c r="HX276" s="119"/>
      <c r="HY276" s="119"/>
      <c r="HZ276" s="119"/>
      <c r="IA276" s="119"/>
      <c r="IB276" s="119"/>
      <c r="IC276" s="119"/>
      <c r="ID276" s="119"/>
      <c r="IE276" s="119"/>
      <c r="IF276" s="119"/>
      <c r="IG276" s="119"/>
      <c r="IH276" s="119"/>
      <c r="II276" s="119"/>
      <c r="IJ276" s="119"/>
    </row>
    <row r="277" spans="1:186" s="119" customFormat="1" ht="3.75" customHeight="1">
      <c r="A277" s="202"/>
      <c r="B277" s="187"/>
      <c r="C277" s="157"/>
      <c r="D277" s="157"/>
      <c r="E277" s="158"/>
      <c r="F277" s="30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30"/>
      <c r="BV277" s="70"/>
      <c r="BW277" s="70"/>
      <c r="BX277" s="70"/>
      <c r="BY277" s="70"/>
      <c r="BZ277" s="70"/>
      <c r="CA277" s="70"/>
      <c r="CB277" s="70"/>
      <c r="CC277" s="70"/>
      <c r="CD277" s="70"/>
      <c r="CE277" s="70"/>
      <c r="CF277" s="70"/>
      <c r="CG277" s="70"/>
      <c r="CH277" s="70"/>
      <c r="CI277" s="70"/>
      <c r="CJ277" s="70"/>
      <c r="CK277" s="70"/>
      <c r="CL277" s="70"/>
      <c r="CM277" s="70"/>
      <c r="CN277" s="70"/>
      <c r="CO277" s="70"/>
      <c r="CP277" s="70"/>
      <c r="CQ277" s="70"/>
      <c r="CR277" s="70"/>
      <c r="CS277" s="70"/>
      <c r="CT277" s="70"/>
      <c r="CU277" s="70"/>
      <c r="CV277" s="70"/>
      <c r="CW277" s="70"/>
      <c r="CX277" s="70"/>
      <c r="CY277" s="70"/>
      <c r="CZ277" s="70"/>
      <c r="DA277" s="70"/>
      <c r="DB277" s="70"/>
      <c r="DC277" s="70"/>
      <c r="DD277" s="70"/>
      <c r="DE277" s="70"/>
      <c r="DF277" s="70"/>
      <c r="DG277" s="70"/>
      <c r="DH277" s="70"/>
      <c r="DI277" s="70"/>
      <c r="DJ277" s="70"/>
      <c r="DK277" s="70"/>
      <c r="DL277" s="70"/>
      <c r="DM277" s="70"/>
      <c r="DN277" s="70"/>
      <c r="DO277" s="70"/>
      <c r="DP277" s="70"/>
      <c r="DQ277" s="70"/>
      <c r="DR277" s="70"/>
      <c r="DS277" s="70"/>
      <c r="DT277" s="70"/>
      <c r="DU277" s="70"/>
      <c r="DV277" s="70"/>
      <c r="DW277" s="70"/>
      <c r="DX277" s="70"/>
      <c r="DY277" s="70"/>
      <c r="DZ277" s="70"/>
      <c r="EA277" s="70"/>
      <c r="EB277" s="70"/>
      <c r="EC277" s="70"/>
      <c r="ED277" s="70"/>
      <c r="EE277" s="70"/>
      <c r="EF277" s="70"/>
      <c r="EG277" s="70"/>
      <c r="EH277" s="70"/>
      <c r="EI277" s="70"/>
      <c r="EJ277" s="70"/>
      <c r="EK277" s="70"/>
      <c r="EL277" s="70"/>
      <c r="EM277" s="70"/>
      <c r="EN277" s="70"/>
      <c r="EO277" s="70"/>
      <c r="EP277" s="70"/>
      <c r="EQ277" s="70"/>
      <c r="ER277" s="70"/>
      <c r="ES277" s="70"/>
      <c r="ET277" s="70"/>
      <c r="EU277" s="70"/>
      <c r="EV277" s="70"/>
      <c r="EW277" s="70"/>
      <c r="EX277" s="70"/>
      <c r="EY277" s="70"/>
      <c r="EZ277" s="70"/>
      <c r="FA277" s="70"/>
      <c r="FB277" s="70"/>
      <c r="FC277" s="70"/>
      <c r="FD277" s="70"/>
      <c r="FE277" s="70"/>
      <c r="FF277" s="70"/>
      <c r="FG277" s="70"/>
      <c r="FH277" s="70"/>
      <c r="FI277" s="70"/>
      <c r="FJ277" s="70"/>
      <c r="FK277" s="70"/>
      <c r="FL277" s="70"/>
      <c r="FM277" s="70"/>
      <c r="FN277" s="70"/>
      <c r="FO277" s="70"/>
      <c r="FP277" s="70"/>
      <c r="FQ277" s="70"/>
      <c r="FR277" s="70"/>
      <c r="FS277" s="70"/>
      <c r="FT277" s="70"/>
      <c r="FU277" s="70"/>
      <c r="FV277" s="70"/>
      <c r="FW277" s="70"/>
      <c r="FX277" s="70"/>
      <c r="FY277" s="70"/>
      <c r="FZ277" s="70"/>
      <c r="GA277" s="70"/>
      <c r="GB277" s="70"/>
      <c r="GC277" s="70"/>
      <c r="GD277" s="70"/>
    </row>
    <row r="278" spans="1:186" s="156" customFormat="1" ht="10.5" customHeight="1">
      <c r="A278" s="203"/>
      <c r="B278" s="187"/>
      <c r="C278" s="149"/>
      <c r="D278" s="149"/>
      <c r="E278" s="159"/>
      <c r="F278" s="160"/>
      <c r="G278" s="351" t="s">
        <v>121</v>
      </c>
      <c r="H278" s="351"/>
      <c r="I278" s="351"/>
      <c r="J278" s="345" t="s">
        <v>271</v>
      </c>
      <c r="K278" s="345"/>
      <c r="L278" s="345"/>
      <c r="M278" s="345"/>
      <c r="N278" s="345"/>
      <c r="O278" s="345"/>
      <c r="P278" s="345"/>
      <c r="Q278" s="345"/>
      <c r="R278" s="345"/>
      <c r="S278" s="345"/>
      <c r="T278" s="345"/>
      <c r="U278" s="345"/>
      <c r="V278" s="345"/>
      <c r="W278" s="345"/>
      <c r="X278" s="345"/>
      <c r="Y278" s="345"/>
      <c r="Z278" s="345" t="s">
        <v>272</v>
      </c>
      <c r="AA278" s="345"/>
      <c r="AB278" s="345"/>
      <c r="AC278" s="345"/>
      <c r="AD278" s="345"/>
      <c r="AE278" s="345"/>
      <c r="AF278" s="345"/>
      <c r="AG278" s="345"/>
      <c r="AH278" s="345"/>
      <c r="AI278" s="345"/>
      <c r="AJ278" s="347" t="s">
        <v>522</v>
      </c>
      <c r="AK278" s="347"/>
      <c r="AL278" s="347"/>
      <c r="AM278" s="376">
        <v>1</v>
      </c>
      <c r="AN278" s="376"/>
      <c r="AO278" s="376"/>
      <c r="AP278" s="376"/>
      <c r="AQ278" s="350">
        <f>AM278+1</f>
        <v>2</v>
      </c>
      <c r="AR278" s="350"/>
      <c r="AS278" s="350"/>
      <c r="AT278" s="350"/>
      <c r="AU278" s="350">
        <f>AQ278+1</f>
        <v>3</v>
      </c>
      <c r="AV278" s="350"/>
      <c r="AW278" s="350"/>
      <c r="AX278" s="350"/>
      <c r="AY278" s="350">
        <f>AU278+1</f>
        <v>4</v>
      </c>
      <c r="AZ278" s="350"/>
      <c r="BA278" s="350"/>
      <c r="BB278" s="350"/>
      <c r="BC278" s="350">
        <f>AY278+1</f>
        <v>5</v>
      </c>
      <c r="BD278" s="350"/>
      <c r="BE278" s="350"/>
      <c r="BF278" s="350"/>
      <c r="BG278" s="350">
        <f>BC278+1</f>
        <v>6</v>
      </c>
      <c r="BH278" s="350"/>
      <c r="BI278" s="350"/>
      <c r="BJ278" s="350"/>
      <c r="BK278" s="350">
        <f>BG278+1</f>
        <v>7</v>
      </c>
      <c r="BL278" s="350"/>
      <c r="BM278" s="350"/>
      <c r="BN278" s="350"/>
      <c r="BO278" s="350">
        <f>BK278+1</f>
        <v>8</v>
      </c>
      <c r="BP278" s="350"/>
      <c r="BQ278" s="350"/>
      <c r="BR278" s="350"/>
      <c r="BS278" s="119"/>
      <c r="BT278" s="119"/>
      <c r="BV278" s="70"/>
      <c r="BW278" s="70"/>
      <c r="BX278" s="70"/>
      <c r="BY278" s="70"/>
      <c r="BZ278" s="70"/>
      <c r="CA278" s="70"/>
      <c r="CB278" s="70"/>
      <c r="CC278" s="70"/>
      <c r="CD278" s="70"/>
      <c r="CE278" s="70"/>
      <c r="CF278" s="70"/>
      <c r="CG278" s="70"/>
      <c r="CH278" s="70"/>
      <c r="CI278" s="70"/>
      <c r="CJ278" s="70"/>
      <c r="CK278" s="70"/>
      <c r="CL278" s="70"/>
      <c r="CM278" s="70"/>
      <c r="CN278" s="70"/>
      <c r="CO278" s="70"/>
      <c r="CP278" s="70"/>
      <c r="CQ278" s="70"/>
      <c r="CR278" s="70"/>
      <c r="CS278" s="70"/>
      <c r="CT278" s="70"/>
      <c r="CU278" s="70"/>
      <c r="CV278" s="70"/>
      <c r="CW278" s="70"/>
      <c r="CX278" s="70"/>
      <c r="CY278" s="70"/>
      <c r="CZ278" s="70"/>
      <c r="DA278" s="70"/>
      <c r="DB278" s="70"/>
      <c r="DC278" s="70"/>
      <c r="DD278" s="70"/>
      <c r="DE278" s="70"/>
      <c r="DF278" s="70"/>
      <c r="DG278" s="70"/>
      <c r="DH278" s="70"/>
      <c r="DI278" s="70"/>
      <c r="DJ278" s="70"/>
      <c r="DK278" s="70"/>
      <c r="DL278" s="70"/>
      <c r="DM278" s="70"/>
      <c r="DN278" s="70"/>
      <c r="DO278" s="70"/>
      <c r="DP278" s="70"/>
      <c r="DQ278" s="70"/>
      <c r="DR278" s="70"/>
      <c r="DS278" s="70"/>
      <c r="DT278" s="70"/>
      <c r="DU278" s="70"/>
      <c r="DV278" s="70"/>
      <c r="DW278" s="70"/>
      <c r="DX278" s="70"/>
      <c r="DY278" s="70"/>
      <c r="DZ278" s="70"/>
      <c r="EA278" s="70"/>
      <c r="EB278" s="70"/>
      <c r="EC278" s="70"/>
      <c r="ED278" s="70"/>
      <c r="EE278" s="70"/>
      <c r="EF278" s="70"/>
      <c r="EG278" s="70"/>
      <c r="EH278" s="70"/>
      <c r="EI278" s="70"/>
      <c r="EJ278" s="70"/>
      <c r="EK278" s="70"/>
      <c r="EL278" s="70"/>
      <c r="EM278" s="70"/>
      <c r="EN278" s="70"/>
      <c r="EO278" s="70"/>
      <c r="EP278" s="70"/>
      <c r="EQ278" s="70"/>
      <c r="ER278" s="70"/>
      <c r="ES278" s="70"/>
      <c r="ET278" s="70"/>
      <c r="EU278" s="70"/>
      <c r="EV278" s="70"/>
      <c r="EW278" s="70"/>
      <c r="EX278" s="70"/>
      <c r="EY278" s="70"/>
      <c r="EZ278" s="70"/>
      <c r="FA278" s="70"/>
      <c r="FB278" s="70"/>
      <c r="FC278" s="70"/>
      <c r="FD278" s="70"/>
      <c r="FE278" s="70"/>
      <c r="FF278" s="70"/>
      <c r="FG278" s="70"/>
      <c r="FH278" s="70"/>
      <c r="FI278" s="70"/>
      <c r="FJ278" s="70"/>
      <c r="FK278" s="70"/>
      <c r="FL278" s="70"/>
      <c r="FM278" s="70"/>
      <c r="FN278" s="70"/>
      <c r="FO278" s="70"/>
      <c r="FP278" s="70"/>
      <c r="FQ278" s="70"/>
      <c r="FR278" s="70"/>
      <c r="FS278" s="70"/>
      <c r="FT278" s="70"/>
      <c r="FU278" s="70"/>
      <c r="FV278" s="70"/>
      <c r="FW278" s="70"/>
      <c r="FX278" s="70"/>
      <c r="FY278" s="70"/>
      <c r="FZ278" s="70"/>
      <c r="GA278" s="70"/>
      <c r="GB278" s="70"/>
      <c r="GC278" s="70"/>
      <c r="GD278" s="70"/>
    </row>
    <row r="279" spans="1:186" s="156" customFormat="1" ht="10.5" customHeight="1">
      <c r="A279" s="203"/>
      <c r="B279" s="187"/>
      <c r="C279" s="149"/>
      <c r="D279" s="149"/>
      <c r="E279" s="159"/>
      <c r="F279" s="161"/>
      <c r="G279" s="352"/>
      <c r="H279" s="352"/>
      <c r="I279" s="352"/>
      <c r="J279" s="346"/>
      <c r="K279" s="346"/>
      <c r="L279" s="346"/>
      <c r="M279" s="346"/>
      <c r="N279" s="346"/>
      <c r="O279" s="346"/>
      <c r="P279" s="346"/>
      <c r="Q279" s="346"/>
      <c r="R279" s="346"/>
      <c r="S279" s="346"/>
      <c r="T279" s="346"/>
      <c r="U279" s="346"/>
      <c r="V279" s="346"/>
      <c r="W279" s="346"/>
      <c r="X279" s="346"/>
      <c r="Y279" s="346"/>
      <c r="Z279" s="346"/>
      <c r="AA279" s="346"/>
      <c r="AB279" s="346"/>
      <c r="AC279" s="346"/>
      <c r="AD279" s="346"/>
      <c r="AE279" s="346"/>
      <c r="AF279" s="346"/>
      <c r="AG279" s="346"/>
      <c r="AH279" s="346"/>
      <c r="AI279" s="346"/>
      <c r="AJ279" s="348"/>
      <c r="AK279" s="348"/>
      <c r="AL279" s="348"/>
      <c r="AM279" s="349" t="s">
        <v>273</v>
      </c>
      <c r="AN279" s="349"/>
      <c r="AO279" s="349" t="s">
        <v>274</v>
      </c>
      <c r="AP279" s="349"/>
      <c r="AQ279" s="340" t="str">
        <f>AM279</f>
        <v> Sp*</v>
      </c>
      <c r="AR279" s="340"/>
      <c r="AS279" s="340" t="str">
        <f>AO279</f>
        <v>Ac*</v>
      </c>
      <c r="AT279" s="340"/>
      <c r="AU279" s="340" t="str">
        <f>AQ279</f>
        <v> Sp*</v>
      </c>
      <c r="AV279" s="340"/>
      <c r="AW279" s="340" t="str">
        <f>AS279</f>
        <v>Ac*</v>
      </c>
      <c r="AX279" s="340"/>
      <c r="AY279" s="340" t="str">
        <f>AU279</f>
        <v> Sp*</v>
      </c>
      <c r="AZ279" s="340"/>
      <c r="BA279" s="340" t="str">
        <f>AW279</f>
        <v>Ac*</v>
      </c>
      <c r="BB279" s="340"/>
      <c r="BC279" s="340" t="str">
        <f>AY279</f>
        <v> Sp*</v>
      </c>
      <c r="BD279" s="340"/>
      <c r="BE279" s="340" t="str">
        <f>BA279</f>
        <v>Ac*</v>
      </c>
      <c r="BF279" s="340"/>
      <c r="BG279" s="340" t="str">
        <f>BC279</f>
        <v> Sp*</v>
      </c>
      <c r="BH279" s="340"/>
      <c r="BI279" s="340" t="str">
        <f>BE279</f>
        <v>Ac*</v>
      </c>
      <c r="BJ279" s="340"/>
      <c r="BK279" s="340" t="str">
        <f>BG279</f>
        <v> Sp*</v>
      </c>
      <c r="BL279" s="340"/>
      <c r="BM279" s="340" t="str">
        <f>BI279</f>
        <v>Ac*</v>
      </c>
      <c r="BN279" s="340"/>
      <c r="BO279" s="340" t="str">
        <f>BK279</f>
        <v> Sp*</v>
      </c>
      <c r="BP279" s="340"/>
      <c r="BQ279" s="340" t="str">
        <f>BM279</f>
        <v>Ac*</v>
      </c>
      <c r="BR279" s="340"/>
      <c r="BS279" s="119"/>
      <c r="BT279" s="119"/>
      <c r="BU279" s="181"/>
      <c r="BV279" s="70"/>
      <c r="BW279" s="70"/>
      <c r="BX279" s="70"/>
      <c r="BY279" s="70"/>
      <c r="BZ279" s="70"/>
      <c r="CA279" s="70"/>
      <c r="CB279" s="70"/>
      <c r="CC279" s="70"/>
      <c r="CD279" s="70"/>
      <c r="CE279" s="70"/>
      <c r="CF279" s="70"/>
      <c r="CG279" s="70"/>
      <c r="CH279" s="70"/>
      <c r="CI279" s="70"/>
      <c r="CJ279" s="70"/>
      <c r="CK279" s="70"/>
      <c r="CL279" s="70"/>
      <c r="CM279" s="70"/>
      <c r="CN279" s="70"/>
      <c r="CO279" s="70"/>
      <c r="CP279" s="70"/>
      <c r="CQ279" s="70"/>
      <c r="CR279" s="70"/>
      <c r="CS279" s="70"/>
      <c r="CT279" s="70"/>
      <c r="CU279" s="70"/>
      <c r="CV279" s="70"/>
      <c r="CW279" s="70"/>
      <c r="CX279" s="70"/>
      <c r="CY279" s="70"/>
      <c r="CZ279" s="70"/>
      <c r="DA279" s="70"/>
      <c r="DB279" s="70"/>
      <c r="DC279" s="70"/>
      <c r="DD279" s="70"/>
      <c r="DE279" s="70"/>
      <c r="DF279" s="70"/>
      <c r="DG279" s="70"/>
      <c r="DH279" s="70"/>
      <c r="DI279" s="70"/>
      <c r="DJ279" s="70"/>
      <c r="DK279" s="70"/>
      <c r="DL279" s="70"/>
      <c r="DM279" s="70"/>
      <c r="DN279" s="70"/>
      <c r="DO279" s="70"/>
      <c r="DP279" s="70"/>
      <c r="DQ279" s="70"/>
      <c r="DR279" s="70"/>
      <c r="DS279" s="70"/>
      <c r="DT279" s="70"/>
      <c r="DU279" s="70"/>
      <c r="DV279" s="70"/>
      <c r="DW279" s="70"/>
      <c r="DX279" s="70"/>
      <c r="DY279" s="70"/>
      <c r="DZ279" s="70"/>
      <c r="EA279" s="70"/>
      <c r="EB279" s="70"/>
      <c r="EC279" s="70"/>
      <c r="ED279" s="70"/>
      <c r="EE279" s="70"/>
      <c r="EF279" s="70"/>
      <c r="EG279" s="70"/>
      <c r="EH279" s="70"/>
      <c r="EI279" s="70"/>
      <c r="EJ279" s="70"/>
      <c r="EK279" s="70"/>
      <c r="EL279" s="70"/>
      <c r="EM279" s="70"/>
      <c r="EN279" s="70"/>
      <c r="EO279" s="70"/>
      <c r="EP279" s="70"/>
      <c r="EQ279" s="70"/>
      <c r="ER279" s="70"/>
      <c r="ES279" s="70"/>
      <c r="ET279" s="70"/>
      <c r="EU279" s="70"/>
      <c r="EV279" s="70"/>
      <c r="EW279" s="70"/>
      <c r="EX279" s="70"/>
      <c r="EY279" s="70"/>
      <c r="EZ279" s="70"/>
      <c r="FA279" s="70"/>
      <c r="FB279" s="70"/>
      <c r="FC279" s="70"/>
      <c r="FD279" s="70"/>
      <c r="FE279" s="70"/>
      <c r="FF279" s="70"/>
      <c r="FG279" s="70"/>
      <c r="FH279" s="70"/>
      <c r="FI279" s="70"/>
      <c r="FJ279" s="70"/>
      <c r="FK279" s="70"/>
      <c r="FL279" s="70"/>
      <c r="FM279" s="70"/>
      <c r="FN279" s="70"/>
      <c r="FO279" s="70"/>
      <c r="FP279" s="70"/>
      <c r="FQ279" s="70"/>
      <c r="FR279" s="70"/>
      <c r="FS279" s="70"/>
      <c r="FT279" s="70"/>
      <c r="FU279" s="70"/>
      <c r="FV279" s="70"/>
      <c r="FW279" s="70"/>
      <c r="FX279" s="70"/>
      <c r="FY279" s="70"/>
      <c r="FZ279" s="70"/>
      <c r="GA279" s="70"/>
      <c r="GB279" s="70"/>
      <c r="GC279" s="70"/>
      <c r="GD279" s="70"/>
    </row>
    <row r="280" spans="1:186" s="156" customFormat="1" ht="10.5" customHeight="1">
      <c r="A280" s="203"/>
      <c r="B280" s="187"/>
      <c r="C280" s="149"/>
      <c r="D280" s="149"/>
      <c r="E280" s="159"/>
      <c r="G280" s="352"/>
      <c r="H280" s="352"/>
      <c r="I280" s="352"/>
      <c r="J280" s="346"/>
      <c r="K280" s="346"/>
      <c r="L280" s="346"/>
      <c r="M280" s="346"/>
      <c r="N280" s="346"/>
      <c r="O280" s="346"/>
      <c r="P280" s="346"/>
      <c r="Q280" s="346"/>
      <c r="R280" s="346"/>
      <c r="S280" s="346"/>
      <c r="T280" s="346"/>
      <c r="U280" s="346"/>
      <c r="V280" s="346"/>
      <c r="W280" s="346"/>
      <c r="X280" s="346"/>
      <c r="Y280" s="346"/>
      <c r="Z280" s="343" t="s">
        <v>53</v>
      </c>
      <c r="AA280" s="343"/>
      <c r="AB280" s="343"/>
      <c r="AC280" s="343"/>
      <c r="AD280" s="343"/>
      <c r="AE280" s="343"/>
      <c r="AF280" s="343"/>
      <c r="AG280" s="344" t="s">
        <v>37</v>
      </c>
      <c r="AH280" s="344"/>
      <c r="AI280" s="344"/>
      <c r="AJ280" s="344" t="s">
        <v>37</v>
      </c>
      <c r="AK280" s="344"/>
      <c r="AL280" s="344"/>
      <c r="AM280" s="344" t="s">
        <v>37</v>
      </c>
      <c r="AN280" s="344"/>
      <c r="AO280" s="344" t="s">
        <v>37</v>
      </c>
      <c r="AP280" s="344"/>
      <c r="AQ280" s="339" t="str">
        <f>AM280</f>
        <v> </v>
      </c>
      <c r="AR280" s="340"/>
      <c r="AS280" s="339" t="str">
        <f>AO280</f>
        <v> </v>
      </c>
      <c r="AT280" s="340"/>
      <c r="AU280" s="339" t="str">
        <f>AQ280</f>
        <v> </v>
      </c>
      <c r="AV280" s="340"/>
      <c r="AW280" s="339" t="str">
        <f>AS280</f>
        <v> </v>
      </c>
      <c r="AX280" s="340"/>
      <c r="AY280" s="339" t="str">
        <f>AU280</f>
        <v> </v>
      </c>
      <c r="AZ280" s="340"/>
      <c r="BA280" s="339" t="str">
        <f>AW280</f>
        <v> </v>
      </c>
      <c r="BB280" s="340"/>
      <c r="BC280" s="339" t="str">
        <f>AY280</f>
        <v> </v>
      </c>
      <c r="BD280" s="340"/>
      <c r="BE280" s="339" t="str">
        <f>BA280</f>
        <v> </v>
      </c>
      <c r="BF280" s="340"/>
      <c r="BG280" s="339" t="str">
        <f>BC280</f>
        <v> </v>
      </c>
      <c r="BH280" s="340"/>
      <c r="BI280" s="339" t="str">
        <f>BE280</f>
        <v> </v>
      </c>
      <c r="BJ280" s="340"/>
      <c r="BK280" s="339" t="str">
        <f>BG280</f>
        <v> </v>
      </c>
      <c r="BL280" s="340"/>
      <c r="BM280" s="339" t="str">
        <f>BI280</f>
        <v> </v>
      </c>
      <c r="BN280" s="340"/>
      <c r="BO280" s="339" t="str">
        <f>BK280</f>
        <v> </v>
      </c>
      <c r="BP280" s="340"/>
      <c r="BQ280" s="339" t="str">
        <f>BM280</f>
        <v> </v>
      </c>
      <c r="BR280" s="340"/>
      <c r="BS280" s="162"/>
      <c r="BV280" s="70"/>
      <c r="BW280" s="70"/>
      <c r="BX280" s="70"/>
      <c r="BY280" s="70"/>
      <c r="BZ280" s="70"/>
      <c r="CA280" s="70"/>
      <c r="CB280" s="70"/>
      <c r="CC280" s="70"/>
      <c r="CD280" s="70"/>
      <c r="CE280" s="70"/>
      <c r="CF280" s="70"/>
      <c r="CG280" s="70"/>
      <c r="CH280" s="70"/>
      <c r="CI280" s="70"/>
      <c r="CJ280" s="70"/>
      <c r="CK280" s="70"/>
      <c r="CL280" s="70"/>
      <c r="CM280" s="70"/>
      <c r="CN280" s="70"/>
      <c r="CO280" s="70"/>
      <c r="CP280" s="70"/>
      <c r="CQ280" s="70"/>
      <c r="CR280" s="70"/>
      <c r="CS280" s="70"/>
      <c r="CT280" s="70"/>
      <c r="CU280" s="70"/>
      <c r="CV280" s="70"/>
      <c r="CW280" s="70"/>
      <c r="CX280" s="70"/>
      <c r="CY280" s="70"/>
      <c r="CZ280" s="70"/>
      <c r="DA280" s="70"/>
      <c r="DB280" s="70"/>
      <c r="DC280" s="70"/>
      <c r="DD280" s="70"/>
      <c r="DE280" s="70"/>
      <c r="DF280" s="70"/>
      <c r="DG280" s="70"/>
      <c r="DH280" s="70"/>
      <c r="DI280" s="70"/>
      <c r="DJ280" s="70"/>
      <c r="DK280" s="70"/>
      <c r="DL280" s="70"/>
      <c r="DM280" s="70"/>
      <c r="DN280" s="70"/>
      <c r="DO280" s="70"/>
      <c r="DP280" s="70"/>
      <c r="DQ280" s="70"/>
      <c r="DR280" s="70"/>
      <c r="DS280" s="70"/>
      <c r="DT280" s="70"/>
      <c r="DU280" s="70"/>
      <c r="DV280" s="70"/>
      <c r="DW280" s="70"/>
      <c r="DX280" s="70"/>
      <c r="DY280" s="70"/>
      <c r="DZ280" s="70"/>
      <c r="EA280" s="70"/>
      <c r="EB280" s="70"/>
      <c r="EC280" s="70"/>
      <c r="ED280" s="70"/>
      <c r="EE280" s="70"/>
      <c r="EF280" s="70"/>
      <c r="EG280" s="70"/>
      <c r="EH280" s="70"/>
      <c r="EI280" s="70"/>
      <c r="EJ280" s="70"/>
      <c r="EK280" s="70"/>
      <c r="EL280" s="70"/>
      <c r="EM280" s="70"/>
      <c r="EN280" s="70"/>
      <c r="EO280" s="70"/>
      <c r="EP280" s="70"/>
      <c r="EQ280" s="70"/>
      <c r="ER280" s="70"/>
      <c r="ES280" s="70"/>
      <c r="ET280" s="70"/>
      <c r="EU280" s="70"/>
      <c r="EV280" s="70"/>
      <c r="EW280" s="70"/>
      <c r="EX280" s="70"/>
      <c r="EY280" s="70"/>
      <c r="EZ280" s="70"/>
      <c r="FA280" s="70"/>
      <c r="FB280" s="70"/>
      <c r="FC280" s="70"/>
      <c r="FD280" s="70"/>
      <c r="FE280" s="70"/>
      <c r="FF280" s="70"/>
      <c r="FG280" s="70"/>
      <c r="FH280" s="70"/>
      <c r="FI280" s="70"/>
      <c r="FJ280" s="70"/>
      <c r="FK280" s="70"/>
      <c r="FL280" s="70"/>
      <c r="FM280" s="70"/>
      <c r="FN280" s="70"/>
      <c r="FO280" s="70"/>
      <c r="FP280" s="70"/>
      <c r="FQ280" s="70"/>
      <c r="FR280" s="70"/>
      <c r="FS280" s="70"/>
      <c r="FT280" s="70"/>
      <c r="FU280" s="70"/>
      <c r="FV280" s="70"/>
      <c r="FW280" s="70"/>
      <c r="FX280" s="70"/>
      <c r="FY280" s="70"/>
      <c r="FZ280" s="70"/>
      <c r="GA280" s="70"/>
      <c r="GB280" s="70"/>
      <c r="GC280" s="70"/>
      <c r="GD280" s="70"/>
    </row>
    <row r="281" spans="1:70" s="70" customFormat="1" ht="10.5" customHeight="1">
      <c r="A281" s="204"/>
      <c r="B281" s="205" t="s">
        <v>554</v>
      </c>
      <c r="C281" s="341"/>
      <c r="D281" s="342"/>
      <c r="E281" s="154"/>
      <c r="G281" s="334" t="s">
        <v>519</v>
      </c>
      <c r="H281" s="334"/>
      <c r="I281" s="335" t="s">
        <v>275</v>
      </c>
      <c r="J281" s="252"/>
      <c r="K281" s="252"/>
      <c r="L281" s="252"/>
      <c r="M281" s="252"/>
      <c r="N281" s="252"/>
      <c r="O281" s="252"/>
      <c r="P281" s="252"/>
      <c r="Q281" s="252"/>
      <c r="R281" s="252"/>
      <c r="S281" s="252"/>
      <c r="T281" s="252"/>
      <c r="U281" s="252"/>
      <c r="V281" s="252"/>
      <c r="W281" s="252"/>
      <c r="X281" s="252"/>
      <c r="Y281" s="252"/>
      <c r="Z281" s="336">
        <f>$AK$106</f>
        <v>1E-09</v>
      </c>
      <c r="AA281" s="336"/>
      <c r="AB281" s="336"/>
      <c r="AC281" s="336"/>
      <c r="AD281" s="336"/>
      <c r="AE281" s="336"/>
      <c r="AF281" s="336"/>
      <c r="AG281" s="298">
        <f>$AR$106</f>
        <v>9.999999999999999E-05</v>
      </c>
      <c r="AH281" s="298"/>
      <c r="AI281" s="298"/>
      <c r="AJ281" s="356"/>
      <c r="AK281" s="356"/>
      <c r="AL281" s="356"/>
      <c r="AM281" s="355"/>
      <c r="AN281" s="355"/>
      <c r="AO281" s="298">
        <f>IF(SUM(AM$281:AN$300)&gt;0,MIN(AJ281+AM281,100),0)</f>
        <v>0</v>
      </c>
      <c r="AP281" s="298"/>
      <c r="AQ281" s="355"/>
      <c r="AR281" s="355"/>
      <c r="AS281" s="353">
        <f>IF(SUM(AQ$281:AR$300)&gt;0,MIN(AO281+AQ281,100),0)</f>
        <v>0</v>
      </c>
      <c r="AT281" s="354"/>
      <c r="AU281" s="355"/>
      <c r="AV281" s="355"/>
      <c r="AW281" s="353">
        <f>IF(SUM(AU$281:AV$300)&gt;0,MIN(AS281+AU281,100),0)</f>
        <v>0</v>
      </c>
      <c r="AX281" s="354"/>
      <c r="AY281" s="355"/>
      <c r="AZ281" s="355"/>
      <c r="BA281" s="353">
        <f>IF(SUM(AY$281:AZ$300)&gt;0,MIN(AW281+AY281,100),0)</f>
        <v>0</v>
      </c>
      <c r="BB281" s="354"/>
      <c r="BC281" s="355"/>
      <c r="BD281" s="355"/>
      <c r="BE281" s="353">
        <f>IF(SUM(BC$281:BD$300)&gt;0,MIN(BA281+BC281,100),0)</f>
        <v>0</v>
      </c>
      <c r="BF281" s="354"/>
      <c r="BG281" s="355"/>
      <c r="BH281" s="355"/>
      <c r="BI281" s="353">
        <f>IF(SUM(BG$281:BH$300)&gt;0,MIN(BE281+BG281,100),0)</f>
        <v>0</v>
      </c>
      <c r="BJ281" s="354"/>
      <c r="BK281" s="355"/>
      <c r="BL281" s="355"/>
      <c r="BM281" s="353">
        <f>IF(SUM(BK$281:BL$300)&gt;0,MIN(BI281+BK281,100),0)</f>
        <v>0</v>
      </c>
      <c r="BN281" s="354"/>
      <c r="BO281" s="355"/>
      <c r="BP281" s="355"/>
      <c r="BQ281" s="353">
        <f>IF(SUM(BO$281:BP$300)&gt;0,MIN(BM281+BO281,100),0)</f>
        <v>0</v>
      </c>
      <c r="BR281" s="354"/>
    </row>
    <row r="282" spans="1:70" s="70" customFormat="1" ht="10.5" customHeight="1">
      <c r="A282" s="206"/>
      <c r="B282" s="205"/>
      <c r="C282" s="341"/>
      <c r="D282" s="342"/>
      <c r="E282" s="154"/>
      <c r="G282" s="334" t="s">
        <v>523</v>
      </c>
      <c r="H282" s="334"/>
      <c r="I282" s="335" t="s">
        <v>276</v>
      </c>
      <c r="J282" s="252"/>
      <c r="K282" s="252"/>
      <c r="L282" s="252"/>
      <c r="M282" s="252"/>
      <c r="N282" s="252"/>
      <c r="O282" s="252"/>
      <c r="P282" s="252"/>
      <c r="Q282" s="252"/>
      <c r="R282" s="252"/>
      <c r="S282" s="252"/>
      <c r="T282" s="252"/>
      <c r="U282" s="252"/>
      <c r="V282" s="252"/>
      <c r="W282" s="252"/>
      <c r="X282" s="252"/>
      <c r="Y282" s="252"/>
      <c r="Z282" s="336">
        <f>$AK$108</f>
        <v>1E-09</v>
      </c>
      <c r="AA282" s="336"/>
      <c r="AB282" s="336"/>
      <c r="AC282" s="336"/>
      <c r="AD282" s="336"/>
      <c r="AE282" s="336"/>
      <c r="AF282" s="336"/>
      <c r="AG282" s="298">
        <f>$AR$108</f>
        <v>9.999999999999999E-05</v>
      </c>
      <c r="AH282" s="298"/>
      <c r="AI282" s="298"/>
      <c r="AJ282" s="356"/>
      <c r="AK282" s="356"/>
      <c r="AL282" s="356"/>
      <c r="AM282" s="355"/>
      <c r="AN282" s="355"/>
      <c r="AO282" s="298">
        <f aca="true" t="shared" si="32" ref="AO282:AO300">IF(SUM(AM$281:AN$300)&gt;0,MIN(AJ282+AM282,100),0)</f>
        <v>0</v>
      </c>
      <c r="AP282" s="298"/>
      <c r="AQ282" s="355"/>
      <c r="AR282" s="355"/>
      <c r="AS282" s="353">
        <f aca="true" t="shared" si="33" ref="AS282:AS300">IF(SUM(AQ$281:AR$300)&gt;0,MIN(AO282+AQ282,100),0)</f>
        <v>0</v>
      </c>
      <c r="AT282" s="354"/>
      <c r="AU282" s="355"/>
      <c r="AV282" s="355"/>
      <c r="AW282" s="353">
        <f aca="true" t="shared" si="34" ref="AW282:AW300">IF(SUM(AU$281:AV$300)&gt;0,MIN(AS282+AU282,100),0)</f>
        <v>0</v>
      </c>
      <c r="AX282" s="354"/>
      <c r="AY282" s="355"/>
      <c r="AZ282" s="355"/>
      <c r="BA282" s="353">
        <f aca="true" t="shared" si="35" ref="BA282:BA300">IF(SUM(AY$281:AZ$300)&gt;0,MIN(AW282+AY282,100),0)</f>
        <v>0</v>
      </c>
      <c r="BB282" s="354"/>
      <c r="BC282" s="355"/>
      <c r="BD282" s="355"/>
      <c r="BE282" s="353">
        <f aca="true" t="shared" si="36" ref="BE282:BE300">IF(SUM(BC$281:BD$300)&gt;0,MIN(BA282+BC282,100),0)</f>
        <v>0</v>
      </c>
      <c r="BF282" s="354"/>
      <c r="BG282" s="355"/>
      <c r="BH282" s="355"/>
      <c r="BI282" s="353">
        <f aca="true" t="shared" si="37" ref="BI282:BI300">IF(SUM(BG$281:BH$300)&gt;0,MIN(BE282+BG282,100),0)</f>
        <v>0</v>
      </c>
      <c r="BJ282" s="354"/>
      <c r="BK282" s="355"/>
      <c r="BL282" s="355"/>
      <c r="BM282" s="353">
        <f aca="true" t="shared" si="38" ref="BM282:BM300">IF(SUM(BK$281:BL$300)&gt;0,MIN(BI282+BK282,100),0)</f>
        <v>0</v>
      </c>
      <c r="BN282" s="354"/>
      <c r="BO282" s="355"/>
      <c r="BP282" s="355"/>
      <c r="BQ282" s="353">
        <f aca="true" t="shared" si="39" ref="BQ282:BQ300">IF(SUM(BO$281:BP$300)&gt;0,MIN(BM282+BO282,100),0)</f>
        <v>0</v>
      </c>
      <c r="BR282" s="354"/>
    </row>
    <row r="283" spans="1:70" s="70" customFormat="1" ht="10.5" customHeight="1">
      <c r="A283" s="206"/>
      <c r="B283" s="205"/>
      <c r="C283" s="341"/>
      <c r="D283" s="342"/>
      <c r="E283" s="154"/>
      <c r="G283" s="334" t="s">
        <v>524</v>
      </c>
      <c r="H283" s="334"/>
      <c r="I283" s="335" t="s">
        <v>277</v>
      </c>
      <c r="J283" s="252"/>
      <c r="K283" s="252"/>
      <c r="L283" s="252"/>
      <c r="M283" s="252"/>
      <c r="N283" s="252"/>
      <c r="O283" s="252"/>
      <c r="P283" s="252"/>
      <c r="Q283" s="252"/>
      <c r="R283" s="252"/>
      <c r="S283" s="252"/>
      <c r="T283" s="252"/>
      <c r="U283" s="252"/>
      <c r="V283" s="252"/>
      <c r="W283" s="252"/>
      <c r="X283" s="252"/>
      <c r="Y283" s="252"/>
      <c r="Z283" s="336">
        <f>$AK$120</f>
        <v>1E-09</v>
      </c>
      <c r="AA283" s="336"/>
      <c r="AB283" s="336"/>
      <c r="AC283" s="336"/>
      <c r="AD283" s="336"/>
      <c r="AE283" s="336"/>
      <c r="AF283" s="336"/>
      <c r="AG283" s="298">
        <f>$AR$120</f>
        <v>9.999999999999999E-05</v>
      </c>
      <c r="AH283" s="298"/>
      <c r="AI283" s="298"/>
      <c r="AJ283" s="356"/>
      <c r="AK283" s="356"/>
      <c r="AL283" s="356"/>
      <c r="AM283" s="355"/>
      <c r="AN283" s="355"/>
      <c r="AO283" s="298">
        <f t="shared" si="32"/>
        <v>0</v>
      </c>
      <c r="AP283" s="298"/>
      <c r="AQ283" s="355"/>
      <c r="AR283" s="355"/>
      <c r="AS283" s="353">
        <f t="shared" si="33"/>
        <v>0</v>
      </c>
      <c r="AT283" s="354"/>
      <c r="AU283" s="355"/>
      <c r="AV283" s="355"/>
      <c r="AW283" s="353">
        <f t="shared" si="34"/>
        <v>0</v>
      </c>
      <c r="AX283" s="354"/>
      <c r="AY283" s="355"/>
      <c r="AZ283" s="355"/>
      <c r="BA283" s="353">
        <f t="shared" si="35"/>
        <v>0</v>
      </c>
      <c r="BB283" s="354"/>
      <c r="BC283" s="355"/>
      <c r="BD283" s="355"/>
      <c r="BE283" s="353">
        <f t="shared" si="36"/>
        <v>0</v>
      </c>
      <c r="BF283" s="354"/>
      <c r="BG283" s="355"/>
      <c r="BH283" s="355"/>
      <c r="BI283" s="353">
        <f t="shared" si="37"/>
        <v>0</v>
      </c>
      <c r="BJ283" s="354"/>
      <c r="BK283" s="355"/>
      <c r="BL283" s="355"/>
      <c r="BM283" s="353">
        <f t="shared" si="38"/>
        <v>0</v>
      </c>
      <c r="BN283" s="354"/>
      <c r="BO283" s="355"/>
      <c r="BP283" s="355"/>
      <c r="BQ283" s="353">
        <f t="shared" si="39"/>
        <v>0</v>
      </c>
      <c r="BR283" s="354"/>
    </row>
    <row r="284" spans="1:70" s="70" customFormat="1" ht="10.5" customHeight="1">
      <c r="A284" s="206"/>
      <c r="B284" s="205"/>
      <c r="C284" s="341"/>
      <c r="D284" s="342"/>
      <c r="E284" s="154"/>
      <c r="G284" s="334" t="s">
        <v>525</v>
      </c>
      <c r="H284" s="334"/>
      <c r="I284" s="335" t="s">
        <v>278</v>
      </c>
      <c r="J284" s="252"/>
      <c r="K284" s="252"/>
      <c r="L284" s="252"/>
      <c r="M284" s="252"/>
      <c r="N284" s="252"/>
      <c r="O284" s="252"/>
      <c r="P284" s="252"/>
      <c r="Q284" s="252"/>
      <c r="R284" s="252"/>
      <c r="S284" s="252"/>
      <c r="T284" s="252"/>
      <c r="U284" s="252"/>
      <c r="V284" s="252"/>
      <c r="W284" s="252"/>
      <c r="X284" s="252"/>
      <c r="Y284" s="252"/>
      <c r="Z284" s="336">
        <f>$AK$127</f>
        <v>1E-09</v>
      </c>
      <c r="AA284" s="336"/>
      <c r="AB284" s="336"/>
      <c r="AC284" s="336"/>
      <c r="AD284" s="336"/>
      <c r="AE284" s="336"/>
      <c r="AF284" s="336"/>
      <c r="AG284" s="298">
        <f>$AR$127</f>
        <v>9.999999999999999E-05</v>
      </c>
      <c r="AH284" s="298"/>
      <c r="AI284" s="298"/>
      <c r="AJ284" s="356"/>
      <c r="AK284" s="356"/>
      <c r="AL284" s="356"/>
      <c r="AM284" s="355"/>
      <c r="AN284" s="355"/>
      <c r="AO284" s="298">
        <f t="shared" si="32"/>
        <v>0</v>
      </c>
      <c r="AP284" s="298"/>
      <c r="AQ284" s="355"/>
      <c r="AR284" s="355"/>
      <c r="AS284" s="353">
        <f t="shared" si="33"/>
        <v>0</v>
      </c>
      <c r="AT284" s="354"/>
      <c r="AU284" s="355"/>
      <c r="AV284" s="355"/>
      <c r="AW284" s="353">
        <f t="shared" si="34"/>
        <v>0</v>
      </c>
      <c r="AX284" s="354"/>
      <c r="AY284" s="355"/>
      <c r="AZ284" s="355"/>
      <c r="BA284" s="353">
        <f t="shared" si="35"/>
        <v>0</v>
      </c>
      <c r="BB284" s="354"/>
      <c r="BC284" s="355"/>
      <c r="BD284" s="355"/>
      <c r="BE284" s="353">
        <f t="shared" si="36"/>
        <v>0</v>
      </c>
      <c r="BF284" s="354"/>
      <c r="BG284" s="355"/>
      <c r="BH284" s="355"/>
      <c r="BI284" s="353">
        <f t="shared" si="37"/>
        <v>0</v>
      </c>
      <c r="BJ284" s="354"/>
      <c r="BK284" s="355"/>
      <c r="BL284" s="355"/>
      <c r="BM284" s="353">
        <f t="shared" si="38"/>
        <v>0</v>
      </c>
      <c r="BN284" s="354"/>
      <c r="BO284" s="355"/>
      <c r="BP284" s="355"/>
      <c r="BQ284" s="353">
        <f t="shared" si="39"/>
        <v>0</v>
      </c>
      <c r="BR284" s="354"/>
    </row>
    <row r="285" spans="1:70" s="70" customFormat="1" ht="10.5" customHeight="1">
      <c r="A285" s="206"/>
      <c r="B285" s="205"/>
      <c r="C285" s="341"/>
      <c r="D285" s="342"/>
      <c r="E285" s="154"/>
      <c r="G285" s="334" t="s">
        <v>526</v>
      </c>
      <c r="H285" s="334"/>
      <c r="I285" s="335" t="s">
        <v>279</v>
      </c>
      <c r="J285" s="252"/>
      <c r="K285" s="252"/>
      <c r="L285" s="252"/>
      <c r="M285" s="252"/>
      <c r="N285" s="252"/>
      <c r="O285" s="252"/>
      <c r="P285" s="252"/>
      <c r="Q285" s="252"/>
      <c r="R285" s="252"/>
      <c r="S285" s="252"/>
      <c r="T285" s="252"/>
      <c r="U285" s="252"/>
      <c r="V285" s="252"/>
      <c r="W285" s="252"/>
      <c r="X285" s="252"/>
      <c r="Y285" s="252"/>
      <c r="Z285" s="336">
        <f>$AK$136</f>
        <v>1E-09</v>
      </c>
      <c r="AA285" s="336"/>
      <c r="AB285" s="336"/>
      <c r="AC285" s="336"/>
      <c r="AD285" s="336"/>
      <c r="AE285" s="336"/>
      <c r="AF285" s="336"/>
      <c r="AG285" s="298">
        <f>$AR$136</f>
        <v>9.999999999999999E-05</v>
      </c>
      <c r="AH285" s="298"/>
      <c r="AI285" s="298"/>
      <c r="AJ285" s="356"/>
      <c r="AK285" s="356"/>
      <c r="AL285" s="356"/>
      <c r="AM285" s="355"/>
      <c r="AN285" s="355"/>
      <c r="AO285" s="298">
        <f t="shared" si="32"/>
        <v>0</v>
      </c>
      <c r="AP285" s="298"/>
      <c r="AQ285" s="355"/>
      <c r="AR285" s="355"/>
      <c r="AS285" s="353">
        <f t="shared" si="33"/>
        <v>0</v>
      </c>
      <c r="AT285" s="354"/>
      <c r="AU285" s="355"/>
      <c r="AV285" s="355"/>
      <c r="AW285" s="353">
        <f t="shared" si="34"/>
        <v>0</v>
      </c>
      <c r="AX285" s="354"/>
      <c r="AY285" s="355"/>
      <c r="AZ285" s="355"/>
      <c r="BA285" s="353">
        <f t="shared" si="35"/>
        <v>0</v>
      </c>
      <c r="BB285" s="354"/>
      <c r="BC285" s="355"/>
      <c r="BD285" s="355"/>
      <c r="BE285" s="353">
        <f t="shared" si="36"/>
        <v>0</v>
      </c>
      <c r="BF285" s="354"/>
      <c r="BG285" s="355"/>
      <c r="BH285" s="355"/>
      <c r="BI285" s="353">
        <f t="shared" si="37"/>
        <v>0</v>
      </c>
      <c r="BJ285" s="354"/>
      <c r="BK285" s="355"/>
      <c r="BL285" s="355"/>
      <c r="BM285" s="353">
        <f t="shared" si="38"/>
        <v>0</v>
      </c>
      <c r="BN285" s="354"/>
      <c r="BO285" s="355"/>
      <c r="BP285" s="355"/>
      <c r="BQ285" s="353">
        <f t="shared" si="39"/>
        <v>0</v>
      </c>
      <c r="BR285" s="354"/>
    </row>
    <row r="286" spans="1:70" s="70" customFormat="1" ht="10.5" customHeight="1">
      <c r="A286" s="206"/>
      <c r="B286" s="205"/>
      <c r="C286" s="341"/>
      <c r="D286" s="342"/>
      <c r="E286" s="154"/>
      <c r="G286" s="334" t="s">
        <v>527</v>
      </c>
      <c r="H286" s="334"/>
      <c r="I286" s="335" t="s">
        <v>280</v>
      </c>
      <c r="J286" s="252"/>
      <c r="K286" s="252"/>
      <c r="L286" s="252"/>
      <c r="M286" s="252"/>
      <c r="N286" s="252"/>
      <c r="O286" s="252"/>
      <c r="P286" s="252"/>
      <c r="Q286" s="252"/>
      <c r="R286" s="252"/>
      <c r="S286" s="252"/>
      <c r="T286" s="252"/>
      <c r="U286" s="252"/>
      <c r="V286" s="252"/>
      <c r="W286" s="252"/>
      <c r="X286" s="252"/>
      <c r="Y286" s="252"/>
      <c r="Z286" s="336">
        <f>$AK$146</f>
        <v>1E-09</v>
      </c>
      <c r="AA286" s="336"/>
      <c r="AB286" s="336"/>
      <c r="AC286" s="336"/>
      <c r="AD286" s="336"/>
      <c r="AE286" s="336"/>
      <c r="AF286" s="336"/>
      <c r="AG286" s="298">
        <f>$AR$146</f>
        <v>9.999999999999999E-05</v>
      </c>
      <c r="AH286" s="298"/>
      <c r="AI286" s="298"/>
      <c r="AJ286" s="356"/>
      <c r="AK286" s="356"/>
      <c r="AL286" s="356"/>
      <c r="AM286" s="355"/>
      <c r="AN286" s="355"/>
      <c r="AO286" s="298">
        <f t="shared" si="32"/>
        <v>0</v>
      </c>
      <c r="AP286" s="298"/>
      <c r="AQ286" s="355"/>
      <c r="AR286" s="355"/>
      <c r="AS286" s="353">
        <f t="shared" si="33"/>
        <v>0</v>
      </c>
      <c r="AT286" s="354"/>
      <c r="AU286" s="355"/>
      <c r="AV286" s="355"/>
      <c r="AW286" s="353">
        <f t="shared" si="34"/>
        <v>0</v>
      </c>
      <c r="AX286" s="354"/>
      <c r="AY286" s="355"/>
      <c r="AZ286" s="355"/>
      <c r="BA286" s="353">
        <f t="shared" si="35"/>
        <v>0</v>
      </c>
      <c r="BB286" s="354"/>
      <c r="BC286" s="355"/>
      <c r="BD286" s="355"/>
      <c r="BE286" s="353">
        <f t="shared" si="36"/>
        <v>0</v>
      </c>
      <c r="BF286" s="354"/>
      <c r="BG286" s="355"/>
      <c r="BH286" s="355"/>
      <c r="BI286" s="353">
        <f t="shared" si="37"/>
        <v>0</v>
      </c>
      <c r="BJ286" s="354"/>
      <c r="BK286" s="355"/>
      <c r="BL286" s="355"/>
      <c r="BM286" s="353">
        <f t="shared" si="38"/>
        <v>0</v>
      </c>
      <c r="BN286" s="354"/>
      <c r="BO286" s="355"/>
      <c r="BP286" s="355"/>
      <c r="BQ286" s="353">
        <f t="shared" si="39"/>
        <v>0</v>
      </c>
      <c r="BR286" s="354"/>
    </row>
    <row r="287" spans="1:70" s="70" customFormat="1" ht="10.5" customHeight="1">
      <c r="A287" s="206"/>
      <c r="B287" s="205"/>
      <c r="C287" s="341"/>
      <c r="D287" s="342"/>
      <c r="E287" s="154"/>
      <c r="G287" s="334" t="s">
        <v>528</v>
      </c>
      <c r="H287" s="334"/>
      <c r="I287" s="335" t="s">
        <v>281</v>
      </c>
      <c r="J287" s="252"/>
      <c r="K287" s="252"/>
      <c r="L287" s="252"/>
      <c r="M287" s="252"/>
      <c r="N287" s="252"/>
      <c r="O287" s="252"/>
      <c r="P287" s="252"/>
      <c r="Q287" s="252"/>
      <c r="R287" s="252"/>
      <c r="S287" s="252"/>
      <c r="T287" s="252"/>
      <c r="U287" s="252"/>
      <c r="V287" s="252"/>
      <c r="W287" s="252"/>
      <c r="X287" s="252"/>
      <c r="Y287" s="252"/>
      <c r="Z287" s="336">
        <f>$AK$155</f>
        <v>1E-09</v>
      </c>
      <c r="AA287" s="336"/>
      <c r="AB287" s="336"/>
      <c r="AC287" s="336"/>
      <c r="AD287" s="336"/>
      <c r="AE287" s="336"/>
      <c r="AF287" s="336"/>
      <c r="AG287" s="298">
        <f>$AR$155</f>
        <v>9.999999999999999E-05</v>
      </c>
      <c r="AH287" s="298"/>
      <c r="AI287" s="298"/>
      <c r="AJ287" s="356"/>
      <c r="AK287" s="356"/>
      <c r="AL287" s="356"/>
      <c r="AM287" s="355"/>
      <c r="AN287" s="355"/>
      <c r="AO287" s="298">
        <f t="shared" si="32"/>
        <v>0</v>
      </c>
      <c r="AP287" s="298"/>
      <c r="AQ287" s="355"/>
      <c r="AR287" s="355"/>
      <c r="AS287" s="353">
        <f t="shared" si="33"/>
        <v>0</v>
      </c>
      <c r="AT287" s="354"/>
      <c r="AU287" s="355"/>
      <c r="AV287" s="355"/>
      <c r="AW287" s="353">
        <f t="shared" si="34"/>
        <v>0</v>
      </c>
      <c r="AX287" s="354"/>
      <c r="AY287" s="355"/>
      <c r="AZ287" s="355"/>
      <c r="BA287" s="353">
        <f t="shared" si="35"/>
        <v>0</v>
      </c>
      <c r="BB287" s="354"/>
      <c r="BC287" s="355"/>
      <c r="BD287" s="355"/>
      <c r="BE287" s="353">
        <f t="shared" si="36"/>
        <v>0</v>
      </c>
      <c r="BF287" s="354"/>
      <c r="BG287" s="355"/>
      <c r="BH287" s="355"/>
      <c r="BI287" s="353">
        <f t="shared" si="37"/>
        <v>0</v>
      </c>
      <c r="BJ287" s="354"/>
      <c r="BK287" s="355"/>
      <c r="BL287" s="355"/>
      <c r="BM287" s="353">
        <f t="shared" si="38"/>
        <v>0</v>
      </c>
      <c r="BN287" s="354"/>
      <c r="BO287" s="355"/>
      <c r="BP287" s="355"/>
      <c r="BQ287" s="353">
        <f t="shared" si="39"/>
        <v>0</v>
      </c>
      <c r="BR287" s="354"/>
    </row>
    <row r="288" spans="1:70" s="70" customFormat="1" ht="10.5" customHeight="1">
      <c r="A288" s="206"/>
      <c r="B288" s="205"/>
      <c r="C288" s="341"/>
      <c r="D288" s="342"/>
      <c r="E288" s="154"/>
      <c r="G288" s="334" t="s">
        <v>529</v>
      </c>
      <c r="H288" s="334"/>
      <c r="I288" s="335" t="s">
        <v>282</v>
      </c>
      <c r="J288" s="252"/>
      <c r="K288" s="252"/>
      <c r="L288" s="252"/>
      <c r="M288" s="252"/>
      <c r="N288" s="252"/>
      <c r="O288" s="252"/>
      <c r="P288" s="252"/>
      <c r="Q288" s="252"/>
      <c r="R288" s="252"/>
      <c r="S288" s="252"/>
      <c r="T288" s="252"/>
      <c r="U288" s="252"/>
      <c r="V288" s="252"/>
      <c r="W288" s="252"/>
      <c r="X288" s="252"/>
      <c r="Y288" s="252"/>
      <c r="Z288" s="336">
        <f>$AK$162</f>
        <v>1E-09</v>
      </c>
      <c r="AA288" s="336"/>
      <c r="AB288" s="336"/>
      <c r="AC288" s="336"/>
      <c r="AD288" s="336"/>
      <c r="AE288" s="336"/>
      <c r="AF288" s="336"/>
      <c r="AG288" s="298">
        <f>$AR$162</f>
        <v>9.999999999999999E-05</v>
      </c>
      <c r="AH288" s="298"/>
      <c r="AI288" s="298"/>
      <c r="AJ288" s="356"/>
      <c r="AK288" s="356"/>
      <c r="AL288" s="356"/>
      <c r="AM288" s="355"/>
      <c r="AN288" s="355"/>
      <c r="AO288" s="298">
        <f t="shared" si="32"/>
        <v>0</v>
      </c>
      <c r="AP288" s="298"/>
      <c r="AQ288" s="355"/>
      <c r="AR288" s="355"/>
      <c r="AS288" s="353">
        <f t="shared" si="33"/>
        <v>0</v>
      </c>
      <c r="AT288" s="354"/>
      <c r="AU288" s="355"/>
      <c r="AV288" s="355"/>
      <c r="AW288" s="353">
        <f t="shared" si="34"/>
        <v>0</v>
      </c>
      <c r="AX288" s="354"/>
      <c r="AY288" s="355"/>
      <c r="AZ288" s="355"/>
      <c r="BA288" s="353">
        <f t="shared" si="35"/>
        <v>0</v>
      </c>
      <c r="BB288" s="354"/>
      <c r="BC288" s="355"/>
      <c r="BD288" s="355"/>
      <c r="BE288" s="353">
        <f t="shared" si="36"/>
        <v>0</v>
      </c>
      <c r="BF288" s="354"/>
      <c r="BG288" s="355"/>
      <c r="BH288" s="355"/>
      <c r="BI288" s="353">
        <f t="shared" si="37"/>
        <v>0</v>
      </c>
      <c r="BJ288" s="354"/>
      <c r="BK288" s="355"/>
      <c r="BL288" s="355"/>
      <c r="BM288" s="353">
        <f t="shared" si="38"/>
        <v>0</v>
      </c>
      <c r="BN288" s="354"/>
      <c r="BO288" s="355"/>
      <c r="BP288" s="355"/>
      <c r="BQ288" s="353">
        <f t="shared" si="39"/>
        <v>0</v>
      </c>
      <c r="BR288" s="354"/>
    </row>
    <row r="289" spans="1:70" s="70" customFormat="1" ht="10.5" customHeight="1">
      <c r="A289" s="206"/>
      <c r="B289" s="205"/>
      <c r="C289" s="341"/>
      <c r="D289" s="342"/>
      <c r="E289" s="154"/>
      <c r="G289" s="334" t="s">
        <v>530</v>
      </c>
      <c r="H289" s="334"/>
      <c r="I289" s="335" t="s">
        <v>283</v>
      </c>
      <c r="J289" s="252"/>
      <c r="K289" s="252"/>
      <c r="L289" s="252"/>
      <c r="M289" s="252"/>
      <c r="N289" s="252"/>
      <c r="O289" s="252"/>
      <c r="P289" s="252"/>
      <c r="Q289" s="252"/>
      <c r="R289" s="252"/>
      <c r="S289" s="252"/>
      <c r="T289" s="252"/>
      <c r="U289" s="252"/>
      <c r="V289" s="252"/>
      <c r="W289" s="252"/>
      <c r="X289" s="252"/>
      <c r="Y289" s="252"/>
      <c r="Z289" s="336">
        <f>$AK$169</f>
        <v>1E-09</v>
      </c>
      <c r="AA289" s="336"/>
      <c r="AB289" s="336"/>
      <c r="AC289" s="336"/>
      <c r="AD289" s="336"/>
      <c r="AE289" s="336"/>
      <c r="AF289" s="336"/>
      <c r="AG289" s="298">
        <f>$AR$169</f>
        <v>9.999999999999999E-05</v>
      </c>
      <c r="AH289" s="298"/>
      <c r="AI289" s="298"/>
      <c r="AJ289" s="356"/>
      <c r="AK289" s="356"/>
      <c r="AL289" s="356"/>
      <c r="AM289" s="332"/>
      <c r="AN289" s="333"/>
      <c r="AO289" s="298">
        <f t="shared" si="32"/>
        <v>0</v>
      </c>
      <c r="AP289" s="298"/>
      <c r="AQ289" s="355"/>
      <c r="AR289" s="355"/>
      <c r="AS289" s="353">
        <f t="shared" si="33"/>
        <v>0</v>
      </c>
      <c r="AT289" s="354"/>
      <c r="AU289" s="355"/>
      <c r="AV289" s="355"/>
      <c r="AW289" s="353">
        <f t="shared" si="34"/>
        <v>0</v>
      </c>
      <c r="AX289" s="354"/>
      <c r="AY289" s="355"/>
      <c r="AZ289" s="355"/>
      <c r="BA289" s="353">
        <f t="shared" si="35"/>
        <v>0</v>
      </c>
      <c r="BB289" s="354"/>
      <c r="BC289" s="355"/>
      <c r="BD289" s="355"/>
      <c r="BE289" s="353">
        <f t="shared" si="36"/>
        <v>0</v>
      </c>
      <c r="BF289" s="354"/>
      <c r="BG289" s="355"/>
      <c r="BH289" s="355"/>
      <c r="BI289" s="353">
        <f t="shared" si="37"/>
        <v>0</v>
      </c>
      <c r="BJ289" s="354"/>
      <c r="BK289" s="355"/>
      <c r="BL289" s="355"/>
      <c r="BM289" s="353">
        <f t="shared" si="38"/>
        <v>0</v>
      </c>
      <c r="BN289" s="354"/>
      <c r="BO289" s="355"/>
      <c r="BP289" s="355"/>
      <c r="BQ289" s="353">
        <f t="shared" si="39"/>
        <v>0</v>
      </c>
      <c r="BR289" s="354"/>
    </row>
    <row r="290" spans="1:70" s="70" customFormat="1" ht="10.5" customHeight="1">
      <c r="A290" s="206"/>
      <c r="B290" s="205"/>
      <c r="C290" s="341"/>
      <c r="D290" s="342"/>
      <c r="E290" s="154"/>
      <c r="G290" s="334" t="s">
        <v>531</v>
      </c>
      <c r="H290" s="334"/>
      <c r="I290" s="335" t="s">
        <v>284</v>
      </c>
      <c r="J290" s="252"/>
      <c r="K290" s="252"/>
      <c r="L290" s="252"/>
      <c r="M290" s="252"/>
      <c r="N290" s="252"/>
      <c r="O290" s="252"/>
      <c r="P290" s="252"/>
      <c r="Q290" s="252"/>
      <c r="R290" s="252"/>
      <c r="S290" s="252"/>
      <c r="T290" s="252"/>
      <c r="U290" s="252"/>
      <c r="V290" s="252"/>
      <c r="W290" s="252"/>
      <c r="X290" s="252"/>
      <c r="Y290" s="252"/>
      <c r="Z290" s="336">
        <f>$AK$181</f>
        <v>1E-09</v>
      </c>
      <c r="AA290" s="336"/>
      <c r="AB290" s="336"/>
      <c r="AC290" s="336"/>
      <c r="AD290" s="336"/>
      <c r="AE290" s="336"/>
      <c r="AF290" s="336"/>
      <c r="AG290" s="298">
        <f>$AR$181</f>
        <v>9.999999999999999E-05</v>
      </c>
      <c r="AH290" s="298"/>
      <c r="AI290" s="298"/>
      <c r="AJ290" s="356"/>
      <c r="AK290" s="356"/>
      <c r="AL290" s="356"/>
      <c r="AM290" s="332"/>
      <c r="AN290" s="333"/>
      <c r="AO290" s="298">
        <f t="shared" si="32"/>
        <v>0</v>
      </c>
      <c r="AP290" s="298"/>
      <c r="AQ290" s="355"/>
      <c r="AR290" s="355"/>
      <c r="AS290" s="353">
        <f t="shared" si="33"/>
        <v>0</v>
      </c>
      <c r="AT290" s="354"/>
      <c r="AU290" s="355"/>
      <c r="AV290" s="355"/>
      <c r="AW290" s="353">
        <f t="shared" si="34"/>
        <v>0</v>
      </c>
      <c r="AX290" s="354"/>
      <c r="AY290" s="355"/>
      <c r="AZ290" s="355"/>
      <c r="BA290" s="353">
        <f t="shared" si="35"/>
        <v>0</v>
      </c>
      <c r="BB290" s="354"/>
      <c r="BC290" s="355"/>
      <c r="BD290" s="355"/>
      <c r="BE290" s="353">
        <f t="shared" si="36"/>
        <v>0</v>
      </c>
      <c r="BF290" s="354"/>
      <c r="BG290" s="355"/>
      <c r="BH290" s="355"/>
      <c r="BI290" s="353">
        <f t="shared" si="37"/>
        <v>0</v>
      </c>
      <c r="BJ290" s="354"/>
      <c r="BK290" s="355"/>
      <c r="BL290" s="355"/>
      <c r="BM290" s="353">
        <f t="shared" si="38"/>
        <v>0</v>
      </c>
      <c r="BN290" s="354"/>
      <c r="BO290" s="355"/>
      <c r="BP290" s="355"/>
      <c r="BQ290" s="353">
        <f t="shared" si="39"/>
        <v>0</v>
      </c>
      <c r="BR290" s="354"/>
    </row>
    <row r="291" spans="1:70" s="70" customFormat="1" ht="10.5" customHeight="1">
      <c r="A291" s="206"/>
      <c r="B291" s="205"/>
      <c r="C291" s="341"/>
      <c r="D291" s="342"/>
      <c r="E291" s="154"/>
      <c r="G291" s="334" t="s">
        <v>532</v>
      </c>
      <c r="H291" s="334"/>
      <c r="I291" s="335" t="s">
        <v>285</v>
      </c>
      <c r="J291" s="252"/>
      <c r="K291" s="252"/>
      <c r="L291" s="252"/>
      <c r="M291" s="252"/>
      <c r="N291" s="252"/>
      <c r="O291" s="252"/>
      <c r="P291" s="252"/>
      <c r="Q291" s="252"/>
      <c r="R291" s="252"/>
      <c r="S291" s="252"/>
      <c r="T291" s="252"/>
      <c r="U291" s="252"/>
      <c r="V291" s="252"/>
      <c r="W291" s="252"/>
      <c r="X291" s="252"/>
      <c r="Y291" s="252"/>
      <c r="Z291" s="336">
        <f>$AK$188</f>
        <v>1E-09</v>
      </c>
      <c r="AA291" s="336"/>
      <c r="AB291" s="336"/>
      <c r="AC291" s="336"/>
      <c r="AD291" s="336"/>
      <c r="AE291" s="336"/>
      <c r="AF291" s="336"/>
      <c r="AG291" s="298">
        <f>$AR$188</f>
        <v>9.999999999999999E-05</v>
      </c>
      <c r="AH291" s="298"/>
      <c r="AI291" s="298"/>
      <c r="AJ291" s="356"/>
      <c r="AK291" s="356"/>
      <c r="AL291" s="356"/>
      <c r="AM291" s="332"/>
      <c r="AN291" s="333"/>
      <c r="AO291" s="298">
        <f t="shared" si="32"/>
        <v>0</v>
      </c>
      <c r="AP291" s="298"/>
      <c r="AQ291" s="355"/>
      <c r="AR291" s="355"/>
      <c r="AS291" s="353">
        <f t="shared" si="33"/>
        <v>0</v>
      </c>
      <c r="AT291" s="354"/>
      <c r="AU291" s="355"/>
      <c r="AV291" s="355"/>
      <c r="AW291" s="353">
        <f t="shared" si="34"/>
        <v>0</v>
      </c>
      <c r="AX291" s="354"/>
      <c r="AY291" s="355"/>
      <c r="AZ291" s="355"/>
      <c r="BA291" s="353">
        <f t="shared" si="35"/>
        <v>0</v>
      </c>
      <c r="BB291" s="354"/>
      <c r="BC291" s="355"/>
      <c r="BD291" s="355"/>
      <c r="BE291" s="353">
        <f t="shared" si="36"/>
        <v>0</v>
      </c>
      <c r="BF291" s="354"/>
      <c r="BG291" s="355"/>
      <c r="BH291" s="355"/>
      <c r="BI291" s="353">
        <f t="shared" si="37"/>
        <v>0</v>
      </c>
      <c r="BJ291" s="354"/>
      <c r="BK291" s="355"/>
      <c r="BL291" s="355"/>
      <c r="BM291" s="353">
        <f t="shared" si="38"/>
        <v>0</v>
      </c>
      <c r="BN291" s="354"/>
      <c r="BO291" s="355"/>
      <c r="BP291" s="355"/>
      <c r="BQ291" s="353">
        <f t="shared" si="39"/>
        <v>0</v>
      </c>
      <c r="BR291" s="354"/>
    </row>
    <row r="292" spans="1:70" s="70" customFormat="1" ht="10.5" customHeight="1">
      <c r="A292" s="206"/>
      <c r="B292" s="205"/>
      <c r="C292" s="341"/>
      <c r="D292" s="342"/>
      <c r="E292" s="154"/>
      <c r="G292" s="334" t="s">
        <v>533</v>
      </c>
      <c r="H292" s="334"/>
      <c r="I292" s="335" t="s">
        <v>286</v>
      </c>
      <c r="J292" s="252"/>
      <c r="K292" s="252"/>
      <c r="L292" s="252"/>
      <c r="M292" s="252"/>
      <c r="N292" s="252"/>
      <c r="O292" s="252"/>
      <c r="P292" s="252"/>
      <c r="Q292" s="252"/>
      <c r="R292" s="252"/>
      <c r="S292" s="252"/>
      <c r="T292" s="252"/>
      <c r="U292" s="252"/>
      <c r="V292" s="252"/>
      <c r="W292" s="252"/>
      <c r="X292" s="252"/>
      <c r="Y292" s="252"/>
      <c r="Z292" s="336">
        <f>$AK$199</f>
        <v>1E-09</v>
      </c>
      <c r="AA292" s="336"/>
      <c r="AB292" s="336"/>
      <c r="AC292" s="336"/>
      <c r="AD292" s="336"/>
      <c r="AE292" s="336"/>
      <c r="AF292" s="336"/>
      <c r="AG292" s="298">
        <f>$AR$199</f>
        <v>9.999999999999999E-05</v>
      </c>
      <c r="AH292" s="298"/>
      <c r="AI292" s="298"/>
      <c r="AJ292" s="356"/>
      <c r="AK292" s="356"/>
      <c r="AL292" s="356"/>
      <c r="AM292" s="332"/>
      <c r="AN292" s="333"/>
      <c r="AO292" s="298">
        <f t="shared" si="32"/>
        <v>0</v>
      </c>
      <c r="AP292" s="298"/>
      <c r="AQ292" s="355"/>
      <c r="AR292" s="355"/>
      <c r="AS292" s="353">
        <f t="shared" si="33"/>
        <v>0</v>
      </c>
      <c r="AT292" s="354"/>
      <c r="AU292" s="355"/>
      <c r="AV292" s="355"/>
      <c r="AW292" s="353">
        <f t="shared" si="34"/>
        <v>0</v>
      </c>
      <c r="AX292" s="354"/>
      <c r="AY292" s="355"/>
      <c r="AZ292" s="355"/>
      <c r="BA292" s="353">
        <f t="shared" si="35"/>
        <v>0</v>
      </c>
      <c r="BB292" s="354"/>
      <c r="BC292" s="355"/>
      <c r="BD292" s="355"/>
      <c r="BE292" s="353">
        <f t="shared" si="36"/>
        <v>0</v>
      </c>
      <c r="BF292" s="354"/>
      <c r="BG292" s="355"/>
      <c r="BH292" s="355"/>
      <c r="BI292" s="353">
        <f t="shared" si="37"/>
        <v>0</v>
      </c>
      <c r="BJ292" s="354"/>
      <c r="BK292" s="355"/>
      <c r="BL292" s="355"/>
      <c r="BM292" s="353">
        <f t="shared" si="38"/>
        <v>0</v>
      </c>
      <c r="BN292" s="354"/>
      <c r="BO292" s="355"/>
      <c r="BP292" s="355"/>
      <c r="BQ292" s="353">
        <f t="shared" si="39"/>
        <v>0</v>
      </c>
      <c r="BR292" s="354"/>
    </row>
    <row r="293" spans="1:70" s="70" customFormat="1" ht="10.5" customHeight="1">
      <c r="A293" s="206"/>
      <c r="B293" s="205"/>
      <c r="C293" s="341"/>
      <c r="D293" s="342"/>
      <c r="E293" s="154"/>
      <c r="G293" s="334" t="s">
        <v>534</v>
      </c>
      <c r="H293" s="334"/>
      <c r="I293" s="335" t="s">
        <v>287</v>
      </c>
      <c r="J293" s="252"/>
      <c r="K293" s="252"/>
      <c r="L293" s="252"/>
      <c r="M293" s="252"/>
      <c r="N293" s="252"/>
      <c r="O293" s="252"/>
      <c r="P293" s="252"/>
      <c r="Q293" s="252"/>
      <c r="R293" s="252"/>
      <c r="S293" s="252"/>
      <c r="T293" s="252"/>
      <c r="U293" s="252"/>
      <c r="V293" s="252"/>
      <c r="W293" s="252"/>
      <c r="X293" s="252"/>
      <c r="Y293" s="252"/>
      <c r="Z293" s="336">
        <f>$AK$209</f>
        <v>1E-09</v>
      </c>
      <c r="AA293" s="336"/>
      <c r="AB293" s="336"/>
      <c r="AC293" s="336"/>
      <c r="AD293" s="336"/>
      <c r="AE293" s="336"/>
      <c r="AF293" s="336"/>
      <c r="AG293" s="298">
        <f>$AR$209</f>
        <v>9.999999999999999E-05</v>
      </c>
      <c r="AH293" s="337"/>
      <c r="AI293" s="337"/>
      <c r="AJ293" s="356"/>
      <c r="AK293" s="356"/>
      <c r="AL293" s="356"/>
      <c r="AM293" s="355"/>
      <c r="AN293" s="355"/>
      <c r="AO293" s="298">
        <f t="shared" si="32"/>
        <v>0</v>
      </c>
      <c r="AP293" s="298"/>
      <c r="AQ293" s="355"/>
      <c r="AR293" s="355"/>
      <c r="AS293" s="353">
        <f t="shared" si="33"/>
        <v>0</v>
      </c>
      <c r="AT293" s="354"/>
      <c r="AU293" s="355"/>
      <c r="AV293" s="355"/>
      <c r="AW293" s="353">
        <f t="shared" si="34"/>
        <v>0</v>
      </c>
      <c r="AX293" s="354"/>
      <c r="AY293" s="355"/>
      <c r="AZ293" s="355"/>
      <c r="BA293" s="353">
        <f t="shared" si="35"/>
        <v>0</v>
      </c>
      <c r="BB293" s="354"/>
      <c r="BC293" s="355"/>
      <c r="BD293" s="355"/>
      <c r="BE293" s="353">
        <f t="shared" si="36"/>
        <v>0</v>
      </c>
      <c r="BF293" s="354"/>
      <c r="BG293" s="355"/>
      <c r="BH293" s="355"/>
      <c r="BI293" s="353">
        <f t="shared" si="37"/>
        <v>0</v>
      </c>
      <c r="BJ293" s="354"/>
      <c r="BK293" s="355"/>
      <c r="BL293" s="355"/>
      <c r="BM293" s="353">
        <f t="shared" si="38"/>
        <v>0</v>
      </c>
      <c r="BN293" s="354"/>
      <c r="BO293" s="355"/>
      <c r="BP293" s="355"/>
      <c r="BQ293" s="353">
        <f t="shared" si="39"/>
        <v>0</v>
      </c>
      <c r="BR293" s="354"/>
    </row>
    <row r="294" spans="1:186" s="70" customFormat="1" ht="10.5" customHeight="1">
      <c r="A294" s="206"/>
      <c r="B294" s="205"/>
      <c r="C294" s="341"/>
      <c r="D294" s="342"/>
      <c r="E294" s="154"/>
      <c r="G294" s="334" t="s">
        <v>535</v>
      </c>
      <c r="H294" s="334"/>
      <c r="I294" s="335" t="s">
        <v>288</v>
      </c>
      <c r="J294" s="252"/>
      <c r="K294" s="252"/>
      <c r="L294" s="252"/>
      <c r="M294" s="252"/>
      <c r="N294" s="252"/>
      <c r="O294" s="252"/>
      <c r="P294" s="252"/>
      <c r="Q294" s="252"/>
      <c r="R294" s="252"/>
      <c r="S294" s="252"/>
      <c r="T294" s="252"/>
      <c r="U294" s="252"/>
      <c r="V294" s="252"/>
      <c r="W294" s="252"/>
      <c r="X294" s="252"/>
      <c r="Y294" s="252"/>
      <c r="Z294" s="336">
        <f>$AK$220</f>
        <v>1E-09</v>
      </c>
      <c r="AA294" s="336"/>
      <c r="AB294" s="336"/>
      <c r="AC294" s="336"/>
      <c r="AD294" s="336"/>
      <c r="AE294" s="336"/>
      <c r="AF294" s="336"/>
      <c r="AG294" s="298">
        <f>$AR$220</f>
        <v>9.999999999999999E-05</v>
      </c>
      <c r="AH294" s="298"/>
      <c r="AI294" s="298"/>
      <c r="AJ294" s="356"/>
      <c r="AK294" s="356"/>
      <c r="AL294" s="356"/>
      <c r="AM294" s="355"/>
      <c r="AN294" s="355"/>
      <c r="AO294" s="298">
        <f t="shared" si="32"/>
        <v>0</v>
      </c>
      <c r="AP294" s="298"/>
      <c r="AQ294" s="355"/>
      <c r="AR294" s="355"/>
      <c r="AS294" s="353">
        <f t="shared" si="33"/>
        <v>0</v>
      </c>
      <c r="AT294" s="354"/>
      <c r="AU294" s="355"/>
      <c r="AV294" s="355"/>
      <c r="AW294" s="353">
        <f t="shared" si="34"/>
        <v>0</v>
      </c>
      <c r="AX294" s="354"/>
      <c r="AY294" s="355"/>
      <c r="AZ294" s="355"/>
      <c r="BA294" s="353">
        <f t="shared" si="35"/>
        <v>0</v>
      </c>
      <c r="BB294" s="354"/>
      <c r="BC294" s="355"/>
      <c r="BD294" s="355"/>
      <c r="BE294" s="353">
        <f t="shared" si="36"/>
        <v>0</v>
      </c>
      <c r="BF294" s="354"/>
      <c r="BG294" s="355"/>
      <c r="BH294" s="355"/>
      <c r="BI294" s="353">
        <f t="shared" si="37"/>
        <v>0</v>
      </c>
      <c r="BJ294" s="354"/>
      <c r="BK294" s="355"/>
      <c r="BL294" s="355"/>
      <c r="BM294" s="353">
        <f t="shared" si="38"/>
        <v>0</v>
      </c>
      <c r="BN294" s="354"/>
      <c r="BO294" s="355"/>
      <c r="BP294" s="355"/>
      <c r="BQ294" s="353">
        <f t="shared" si="39"/>
        <v>0</v>
      </c>
      <c r="BR294" s="354"/>
      <c r="BV294" s="75"/>
      <c r="BW294" s="75"/>
      <c r="BX294" s="75"/>
      <c r="BY294" s="75"/>
      <c r="BZ294" s="75"/>
      <c r="CA294" s="75"/>
      <c r="CB294" s="75"/>
      <c r="CC294" s="75"/>
      <c r="CD294" s="75"/>
      <c r="CE294" s="75"/>
      <c r="CF294" s="75"/>
      <c r="CG294" s="75"/>
      <c r="CH294" s="75"/>
      <c r="CI294" s="75"/>
      <c r="CJ294" s="75"/>
      <c r="CK294" s="75"/>
      <c r="CL294" s="75"/>
      <c r="CM294" s="75"/>
      <c r="CN294" s="75"/>
      <c r="CO294" s="75"/>
      <c r="CP294" s="75"/>
      <c r="CQ294" s="75"/>
      <c r="CR294" s="75"/>
      <c r="CS294" s="75"/>
      <c r="CT294" s="75"/>
      <c r="CU294" s="75"/>
      <c r="CV294" s="75"/>
      <c r="CW294" s="75"/>
      <c r="CX294" s="75"/>
      <c r="CY294" s="75"/>
      <c r="CZ294" s="75"/>
      <c r="DA294" s="75"/>
      <c r="DB294" s="75"/>
      <c r="DC294" s="75"/>
      <c r="DD294" s="75"/>
      <c r="DE294" s="75"/>
      <c r="DF294" s="75"/>
      <c r="DG294" s="75"/>
      <c r="DH294" s="75"/>
      <c r="DI294" s="75"/>
      <c r="DJ294" s="75"/>
      <c r="DK294" s="75"/>
      <c r="DL294" s="75"/>
      <c r="DM294" s="75"/>
      <c r="DN294" s="75"/>
      <c r="DO294" s="75"/>
      <c r="DP294" s="75"/>
      <c r="DQ294" s="75"/>
      <c r="DR294" s="75"/>
      <c r="DS294" s="75"/>
      <c r="DT294" s="75"/>
      <c r="DU294" s="75"/>
      <c r="DV294" s="75"/>
      <c r="DW294" s="75"/>
      <c r="DX294" s="75"/>
      <c r="DY294" s="75"/>
      <c r="DZ294" s="75"/>
      <c r="EA294" s="75"/>
      <c r="EB294" s="75"/>
      <c r="EC294" s="75"/>
      <c r="ED294" s="75"/>
      <c r="EE294" s="75"/>
      <c r="EF294" s="75"/>
      <c r="EG294" s="75"/>
      <c r="EH294" s="75"/>
      <c r="EI294" s="75"/>
      <c r="EJ294" s="75"/>
      <c r="EK294" s="75"/>
      <c r="EL294" s="75"/>
      <c r="EM294" s="75"/>
      <c r="EN294" s="75"/>
      <c r="EO294" s="75"/>
      <c r="EP294" s="75"/>
      <c r="EQ294" s="75"/>
      <c r="ER294" s="75"/>
      <c r="ES294" s="75"/>
      <c r="ET294" s="75"/>
      <c r="EU294" s="75"/>
      <c r="EV294" s="75"/>
      <c r="EW294" s="75"/>
      <c r="EX294" s="75"/>
      <c r="EY294" s="75"/>
      <c r="EZ294" s="75"/>
      <c r="FA294" s="75"/>
      <c r="FB294" s="75"/>
      <c r="FC294" s="75"/>
      <c r="FD294" s="75"/>
      <c r="FE294" s="75"/>
      <c r="FF294" s="75"/>
      <c r="FG294" s="75"/>
      <c r="FH294" s="75"/>
      <c r="FI294" s="75"/>
      <c r="FJ294" s="75"/>
      <c r="FK294" s="75"/>
      <c r="FL294" s="75"/>
      <c r="FM294" s="75"/>
      <c r="FN294" s="75"/>
      <c r="FO294" s="75"/>
      <c r="FP294" s="75"/>
      <c r="FQ294" s="75"/>
      <c r="FR294" s="75"/>
      <c r="FS294" s="75"/>
      <c r="FT294" s="75"/>
      <c r="FU294" s="75"/>
      <c r="FV294" s="75"/>
      <c r="FW294" s="75"/>
      <c r="FX294" s="75"/>
      <c r="FY294" s="75"/>
      <c r="FZ294" s="75"/>
      <c r="GA294" s="75"/>
      <c r="GB294" s="75"/>
      <c r="GC294" s="75"/>
      <c r="GD294" s="75"/>
    </row>
    <row r="295" spans="1:70" s="70" customFormat="1" ht="10.5" customHeight="1">
      <c r="A295" s="206"/>
      <c r="B295" s="205"/>
      <c r="C295" s="341"/>
      <c r="D295" s="342"/>
      <c r="E295" s="154"/>
      <c r="G295" s="334" t="s">
        <v>536</v>
      </c>
      <c r="H295" s="334"/>
      <c r="I295" s="335" t="s">
        <v>289</v>
      </c>
      <c r="J295" s="252"/>
      <c r="K295" s="252"/>
      <c r="L295" s="252"/>
      <c r="M295" s="252"/>
      <c r="N295" s="252"/>
      <c r="O295" s="252"/>
      <c r="P295" s="252"/>
      <c r="Q295" s="252"/>
      <c r="R295" s="252"/>
      <c r="S295" s="252"/>
      <c r="T295" s="252"/>
      <c r="U295" s="252"/>
      <c r="V295" s="252"/>
      <c r="W295" s="252"/>
      <c r="X295" s="252"/>
      <c r="Y295" s="252"/>
      <c r="Z295" s="336">
        <f>$AK$226</f>
        <v>1E-09</v>
      </c>
      <c r="AA295" s="336"/>
      <c r="AB295" s="336"/>
      <c r="AC295" s="336"/>
      <c r="AD295" s="336"/>
      <c r="AE295" s="336"/>
      <c r="AF295" s="336"/>
      <c r="AG295" s="298">
        <f>$AR$226</f>
        <v>9.999999999999999E-05</v>
      </c>
      <c r="AH295" s="298"/>
      <c r="AI295" s="298"/>
      <c r="AJ295" s="356"/>
      <c r="AK295" s="356"/>
      <c r="AL295" s="356"/>
      <c r="AM295" s="332"/>
      <c r="AN295" s="333"/>
      <c r="AO295" s="298">
        <f t="shared" si="32"/>
        <v>0</v>
      </c>
      <c r="AP295" s="298"/>
      <c r="AQ295" s="355"/>
      <c r="AR295" s="355"/>
      <c r="AS295" s="353">
        <f t="shared" si="33"/>
        <v>0</v>
      </c>
      <c r="AT295" s="354"/>
      <c r="AU295" s="355"/>
      <c r="AV295" s="355"/>
      <c r="AW295" s="353">
        <f t="shared" si="34"/>
        <v>0</v>
      </c>
      <c r="AX295" s="354"/>
      <c r="AY295" s="355"/>
      <c r="AZ295" s="355"/>
      <c r="BA295" s="353">
        <f t="shared" si="35"/>
        <v>0</v>
      </c>
      <c r="BB295" s="354"/>
      <c r="BC295" s="355"/>
      <c r="BD295" s="355"/>
      <c r="BE295" s="353">
        <f t="shared" si="36"/>
        <v>0</v>
      </c>
      <c r="BF295" s="354"/>
      <c r="BG295" s="355"/>
      <c r="BH295" s="355"/>
      <c r="BI295" s="353">
        <f t="shared" si="37"/>
        <v>0</v>
      </c>
      <c r="BJ295" s="354"/>
      <c r="BK295" s="355"/>
      <c r="BL295" s="355"/>
      <c r="BM295" s="353">
        <f t="shared" si="38"/>
        <v>0</v>
      </c>
      <c r="BN295" s="354"/>
      <c r="BO295" s="355"/>
      <c r="BP295" s="355"/>
      <c r="BQ295" s="353">
        <f t="shared" si="39"/>
        <v>0</v>
      </c>
      <c r="BR295" s="354"/>
    </row>
    <row r="296" spans="1:70" s="70" customFormat="1" ht="10.5" customHeight="1">
      <c r="A296" s="206"/>
      <c r="B296" s="205"/>
      <c r="C296" s="341"/>
      <c r="D296" s="342"/>
      <c r="E296" s="154"/>
      <c r="G296" s="334" t="s">
        <v>537</v>
      </c>
      <c r="H296" s="334"/>
      <c r="I296" s="335" t="s">
        <v>290</v>
      </c>
      <c r="J296" s="252"/>
      <c r="K296" s="252"/>
      <c r="L296" s="252"/>
      <c r="M296" s="252"/>
      <c r="N296" s="252"/>
      <c r="O296" s="252"/>
      <c r="P296" s="252"/>
      <c r="Q296" s="252"/>
      <c r="R296" s="252"/>
      <c r="S296" s="252"/>
      <c r="T296" s="252"/>
      <c r="U296" s="252"/>
      <c r="V296" s="252"/>
      <c r="W296" s="252"/>
      <c r="X296" s="252"/>
      <c r="Y296" s="252"/>
      <c r="Z296" s="336">
        <f>$AK$237</f>
        <v>1E-09</v>
      </c>
      <c r="AA296" s="336"/>
      <c r="AB296" s="336"/>
      <c r="AC296" s="336"/>
      <c r="AD296" s="336"/>
      <c r="AE296" s="336"/>
      <c r="AF296" s="336"/>
      <c r="AG296" s="298">
        <f>$AR$237</f>
        <v>9.999999999999999E-05</v>
      </c>
      <c r="AH296" s="298"/>
      <c r="AI296" s="298"/>
      <c r="AJ296" s="356"/>
      <c r="AK296" s="356"/>
      <c r="AL296" s="356"/>
      <c r="AM296" s="332"/>
      <c r="AN296" s="333"/>
      <c r="AO296" s="298">
        <f t="shared" si="32"/>
        <v>0</v>
      </c>
      <c r="AP296" s="298"/>
      <c r="AQ296" s="355"/>
      <c r="AR296" s="355"/>
      <c r="AS296" s="353">
        <f t="shared" si="33"/>
        <v>0</v>
      </c>
      <c r="AT296" s="354"/>
      <c r="AU296" s="355"/>
      <c r="AV296" s="355"/>
      <c r="AW296" s="353">
        <f t="shared" si="34"/>
        <v>0</v>
      </c>
      <c r="AX296" s="354"/>
      <c r="AY296" s="355"/>
      <c r="AZ296" s="355"/>
      <c r="BA296" s="353">
        <f t="shared" si="35"/>
        <v>0</v>
      </c>
      <c r="BB296" s="354"/>
      <c r="BC296" s="355"/>
      <c r="BD296" s="355"/>
      <c r="BE296" s="353">
        <f t="shared" si="36"/>
        <v>0</v>
      </c>
      <c r="BF296" s="354"/>
      <c r="BG296" s="355"/>
      <c r="BH296" s="355"/>
      <c r="BI296" s="353">
        <f t="shared" si="37"/>
        <v>0</v>
      </c>
      <c r="BJ296" s="354"/>
      <c r="BK296" s="355"/>
      <c r="BL296" s="355"/>
      <c r="BM296" s="353">
        <f t="shared" si="38"/>
        <v>0</v>
      </c>
      <c r="BN296" s="354"/>
      <c r="BO296" s="355"/>
      <c r="BP296" s="355"/>
      <c r="BQ296" s="353">
        <f t="shared" si="39"/>
        <v>0</v>
      </c>
      <c r="BR296" s="354"/>
    </row>
    <row r="297" spans="1:70" s="70" customFormat="1" ht="10.5" customHeight="1">
      <c r="A297" s="206"/>
      <c r="B297" s="205"/>
      <c r="C297" s="341"/>
      <c r="D297" s="342"/>
      <c r="E297" s="154"/>
      <c r="G297" s="334" t="s">
        <v>538</v>
      </c>
      <c r="H297" s="334"/>
      <c r="I297" s="335" t="s">
        <v>291</v>
      </c>
      <c r="J297" s="252"/>
      <c r="K297" s="252"/>
      <c r="L297" s="252"/>
      <c r="M297" s="252"/>
      <c r="N297" s="252"/>
      <c r="O297" s="252"/>
      <c r="P297" s="252"/>
      <c r="Q297" s="252"/>
      <c r="R297" s="252"/>
      <c r="S297" s="252"/>
      <c r="T297" s="252"/>
      <c r="U297" s="252"/>
      <c r="V297" s="252"/>
      <c r="W297" s="252"/>
      <c r="X297" s="252"/>
      <c r="Y297" s="252"/>
      <c r="Z297" s="336">
        <f>$AK$246</f>
        <v>1E-09</v>
      </c>
      <c r="AA297" s="336"/>
      <c r="AB297" s="336"/>
      <c r="AC297" s="336"/>
      <c r="AD297" s="336"/>
      <c r="AE297" s="336"/>
      <c r="AF297" s="336"/>
      <c r="AG297" s="298">
        <f>$AR$246</f>
        <v>9.999999999999999E-05</v>
      </c>
      <c r="AH297" s="298"/>
      <c r="AI297" s="298"/>
      <c r="AJ297" s="356"/>
      <c r="AK297" s="356"/>
      <c r="AL297" s="356"/>
      <c r="AM297" s="332"/>
      <c r="AN297" s="333"/>
      <c r="AO297" s="298">
        <f t="shared" si="32"/>
        <v>0</v>
      </c>
      <c r="AP297" s="298"/>
      <c r="AQ297" s="355"/>
      <c r="AR297" s="355"/>
      <c r="AS297" s="353">
        <f t="shared" si="33"/>
        <v>0</v>
      </c>
      <c r="AT297" s="354"/>
      <c r="AU297" s="355"/>
      <c r="AV297" s="355"/>
      <c r="AW297" s="353">
        <f t="shared" si="34"/>
        <v>0</v>
      </c>
      <c r="AX297" s="354"/>
      <c r="AY297" s="355"/>
      <c r="AZ297" s="355"/>
      <c r="BA297" s="353">
        <f t="shared" si="35"/>
        <v>0</v>
      </c>
      <c r="BB297" s="354"/>
      <c r="BC297" s="355"/>
      <c r="BD297" s="355"/>
      <c r="BE297" s="353">
        <f t="shared" si="36"/>
        <v>0</v>
      </c>
      <c r="BF297" s="354"/>
      <c r="BG297" s="355"/>
      <c r="BH297" s="355"/>
      <c r="BI297" s="353">
        <f t="shared" si="37"/>
        <v>0</v>
      </c>
      <c r="BJ297" s="354"/>
      <c r="BK297" s="355"/>
      <c r="BL297" s="355"/>
      <c r="BM297" s="353">
        <f t="shared" si="38"/>
        <v>0</v>
      </c>
      <c r="BN297" s="354"/>
      <c r="BO297" s="355"/>
      <c r="BP297" s="355"/>
      <c r="BQ297" s="353">
        <f t="shared" si="39"/>
        <v>0</v>
      </c>
      <c r="BR297" s="354"/>
    </row>
    <row r="298" spans="1:70" s="70" customFormat="1" ht="10.5" customHeight="1">
      <c r="A298" s="206"/>
      <c r="B298" s="205"/>
      <c r="C298" s="341"/>
      <c r="D298" s="342"/>
      <c r="E298" s="154"/>
      <c r="G298" s="334" t="s">
        <v>539</v>
      </c>
      <c r="H298" s="334"/>
      <c r="I298" s="335" t="s">
        <v>292</v>
      </c>
      <c r="J298" s="252"/>
      <c r="K298" s="252"/>
      <c r="L298" s="252"/>
      <c r="M298" s="252"/>
      <c r="N298" s="252"/>
      <c r="O298" s="252"/>
      <c r="P298" s="252"/>
      <c r="Q298" s="252"/>
      <c r="R298" s="252"/>
      <c r="S298" s="252"/>
      <c r="T298" s="252"/>
      <c r="U298" s="252"/>
      <c r="V298" s="252"/>
      <c r="W298" s="252"/>
      <c r="X298" s="252"/>
      <c r="Y298" s="252"/>
      <c r="Z298" s="336">
        <f>$AK$254</f>
        <v>1E-09</v>
      </c>
      <c r="AA298" s="336"/>
      <c r="AB298" s="336"/>
      <c r="AC298" s="336"/>
      <c r="AD298" s="336"/>
      <c r="AE298" s="336"/>
      <c r="AF298" s="336"/>
      <c r="AG298" s="298">
        <f>$AR$254</f>
        <v>9.999999999999999E-05</v>
      </c>
      <c r="AH298" s="298"/>
      <c r="AI298" s="298"/>
      <c r="AJ298" s="356"/>
      <c r="AK298" s="356"/>
      <c r="AL298" s="356"/>
      <c r="AM298" s="332"/>
      <c r="AN298" s="333"/>
      <c r="AO298" s="298">
        <f t="shared" si="32"/>
        <v>0</v>
      </c>
      <c r="AP298" s="298"/>
      <c r="AQ298" s="355"/>
      <c r="AR298" s="355"/>
      <c r="AS298" s="353">
        <f t="shared" si="33"/>
        <v>0</v>
      </c>
      <c r="AT298" s="354"/>
      <c r="AU298" s="355"/>
      <c r="AV298" s="355"/>
      <c r="AW298" s="353">
        <f t="shared" si="34"/>
        <v>0</v>
      </c>
      <c r="AX298" s="354"/>
      <c r="AY298" s="355"/>
      <c r="AZ298" s="355"/>
      <c r="BA298" s="353">
        <f t="shared" si="35"/>
        <v>0</v>
      </c>
      <c r="BB298" s="354"/>
      <c r="BC298" s="355"/>
      <c r="BD298" s="355"/>
      <c r="BE298" s="353">
        <f t="shared" si="36"/>
        <v>0</v>
      </c>
      <c r="BF298" s="354"/>
      <c r="BG298" s="355"/>
      <c r="BH298" s="355"/>
      <c r="BI298" s="353">
        <f t="shared" si="37"/>
        <v>0</v>
      </c>
      <c r="BJ298" s="354"/>
      <c r="BK298" s="355"/>
      <c r="BL298" s="355"/>
      <c r="BM298" s="353">
        <f t="shared" si="38"/>
        <v>0</v>
      </c>
      <c r="BN298" s="354"/>
      <c r="BO298" s="355"/>
      <c r="BP298" s="355"/>
      <c r="BQ298" s="353">
        <f t="shared" si="39"/>
        <v>0</v>
      </c>
      <c r="BR298" s="354"/>
    </row>
    <row r="299" spans="1:186" s="70" customFormat="1" ht="10.5" customHeight="1">
      <c r="A299" s="206"/>
      <c r="B299" s="205"/>
      <c r="C299" s="341"/>
      <c r="D299" s="342"/>
      <c r="E299" s="154"/>
      <c r="G299" s="334" t="s">
        <v>540</v>
      </c>
      <c r="H299" s="334"/>
      <c r="I299" s="335" t="s">
        <v>293</v>
      </c>
      <c r="J299" s="252"/>
      <c r="K299" s="252"/>
      <c r="L299" s="252"/>
      <c r="M299" s="252"/>
      <c r="N299" s="252"/>
      <c r="O299" s="252"/>
      <c r="P299" s="252"/>
      <c r="Q299" s="252"/>
      <c r="R299" s="252"/>
      <c r="S299" s="252"/>
      <c r="T299" s="252"/>
      <c r="U299" s="252"/>
      <c r="V299" s="252"/>
      <c r="W299" s="252"/>
      <c r="X299" s="252"/>
      <c r="Y299" s="252"/>
      <c r="Z299" s="336">
        <f>$AK$263</f>
        <v>1E-09</v>
      </c>
      <c r="AA299" s="336"/>
      <c r="AB299" s="336"/>
      <c r="AC299" s="336"/>
      <c r="AD299" s="336"/>
      <c r="AE299" s="336"/>
      <c r="AF299" s="336"/>
      <c r="AG299" s="298">
        <f>$AR$263</f>
        <v>9.999999999999999E-05</v>
      </c>
      <c r="AH299" s="298"/>
      <c r="AI299" s="298"/>
      <c r="AJ299" s="356"/>
      <c r="AK299" s="356"/>
      <c r="AL299" s="356"/>
      <c r="AM299" s="355"/>
      <c r="AN299" s="355"/>
      <c r="AO299" s="298">
        <f t="shared" si="32"/>
        <v>0</v>
      </c>
      <c r="AP299" s="298"/>
      <c r="AQ299" s="355"/>
      <c r="AR299" s="355"/>
      <c r="AS299" s="353">
        <f t="shared" si="33"/>
        <v>0</v>
      </c>
      <c r="AT299" s="354"/>
      <c r="AU299" s="355"/>
      <c r="AV299" s="355"/>
      <c r="AW299" s="353">
        <f t="shared" si="34"/>
        <v>0</v>
      </c>
      <c r="AX299" s="354"/>
      <c r="AY299" s="355"/>
      <c r="AZ299" s="355"/>
      <c r="BA299" s="353">
        <f t="shared" si="35"/>
        <v>0</v>
      </c>
      <c r="BB299" s="354"/>
      <c r="BC299" s="355"/>
      <c r="BD299" s="355"/>
      <c r="BE299" s="353">
        <f t="shared" si="36"/>
        <v>0</v>
      </c>
      <c r="BF299" s="354"/>
      <c r="BG299" s="355"/>
      <c r="BH299" s="355"/>
      <c r="BI299" s="353">
        <f t="shared" si="37"/>
        <v>0</v>
      </c>
      <c r="BJ299" s="354"/>
      <c r="BK299" s="355"/>
      <c r="BL299" s="355"/>
      <c r="BM299" s="353">
        <f t="shared" si="38"/>
        <v>0</v>
      </c>
      <c r="BN299" s="354"/>
      <c r="BO299" s="355"/>
      <c r="BP299" s="355"/>
      <c r="BQ299" s="353">
        <f t="shared" si="39"/>
        <v>0</v>
      </c>
      <c r="BR299" s="354"/>
      <c r="BV299" s="56"/>
      <c r="BW299" s="56"/>
      <c r="BX299" s="56"/>
      <c r="BY299" s="56"/>
      <c r="BZ299" s="56"/>
      <c r="CA299" s="56"/>
      <c r="CB299" s="56"/>
      <c r="CC299" s="56"/>
      <c r="CD299" s="56"/>
      <c r="CE299" s="56"/>
      <c r="CF299" s="56"/>
      <c r="CG299" s="56"/>
      <c r="CH299" s="56"/>
      <c r="CI299" s="56"/>
      <c r="CJ299" s="56"/>
      <c r="CK299" s="56"/>
      <c r="CL299" s="56"/>
      <c r="CM299" s="56"/>
      <c r="CN299" s="56"/>
      <c r="CO299" s="56"/>
      <c r="CP299" s="56"/>
      <c r="CQ299" s="56"/>
      <c r="CR299" s="56"/>
      <c r="CS299" s="56"/>
      <c r="CT299" s="56"/>
      <c r="CU299" s="56"/>
      <c r="CV299" s="56"/>
      <c r="CW299" s="56"/>
      <c r="CX299" s="56"/>
      <c r="CY299" s="56"/>
      <c r="CZ299" s="56"/>
      <c r="DA299" s="56"/>
      <c r="DB299" s="56"/>
      <c r="DC299" s="56"/>
      <c r="DD299" s="56"/>
      <c r="DE299" s="56"/>
      <c r="DF299" s="56"/>
      <c r="DG299" s="56"/>
      <c r="DH299" s="56"/>
      <c r="DI299" s="56"/>
      <c r="DJ299" s="56"/>
      <c r="DK299" s="56"/>
      <c r="DL299" s="56"/>
      <c r="DM299" s="56"/>
      <c r="DN299" s="56"/>
      <c r="DO299" s="56"/>
      <c r="DP299" s="56"/>
      <c r="DQ299" s="56"/>
      <c r="DR299" s="56"/>
      <c r="DS299" s="56"/>
      <c r="DT299" s="56"/>
      <c r="DU299" s="56"/>
      <c r="DV299" s="56"/>
      <c r="DW299" s="56"/>
      <c r="DX299" s="56"/>
      <c r="DY299" s="56"/>
      <c r="DZ299" s="56"/>
      <c r="EA299" s="56"/>
      <c r="EB299" s="56"/>
      <c r="EC299" s="56"/>
      <c r="ED299" s="56"/>
      <c r="EE299" s="56"/>
      <c r="EF299" s="56"/>
      <c r="EG299" s="56"/>
      <c r="EH299" s="56"/>
      <c r="EI299" s="56"/>
      <c r="EJ299" s="56"/>
      <c r="EK299" s="56"/>
      <c r="EL299" s="56"/>
      <c r="EM299" s="56"/>
      <c r="EN299" s="56"/>
      <c r="EO299" s="56"/>
      <c r="EP299" s="56"/>
      <c r="EQ299" s="56"/>
      <c r="ER299" s="56"/>
      <c r="ES299" s="56"/>
      <c r="ET299" s="56"/>
      <c r="EU299" s="56"/>
      <c r="EV299" s="56"/>
      <c r="EW299" s="56"/>
      <c r="EX299" s="56"/>
      <c r="EY299" s="56"/>
      <c r="EZ299" s="56"/>
      <c r="FA299" s="56"/>
      <c r="FB299" s="56"/>
      <c r="FC299" s="56"/>
      <c r="FD299" s="56"/>
      <c r="FE299" s="56"/>
      <c r="FF299" s="56"/>
      <c r="FG299" s="56"/>
      <c r="FH299" s="56"/>
      <c r="FI299" s="56"/>
      <c r="FJ299" s="56"/>
      <c r="FK299" s="56"/>
      <c r="FL299" s="56"/>
      <c r="FM299" s="56"/>
      <c r="FN299" s="56"/>
      <c r="FO299" s="56"/>
      <c r="FP299" s="56"/>
      <c r="FQ299" s="56"/>
      <c r="FR299" s="56"/>
      <c r="FS299" s="56"/>
      <c r="FT299" s="56"/>
      <c r="FU299" s="56"/>
      <c r="FV299" s="56"/>
      <c r="FW299" s="56"/>
      <c r="FX299" s="56"/>
      <c r="FY299" s="56"/>
      <c r="FZ299" s="56"/>
      <c r="GA299" s="56"/>
      <c r="GB299" s="56"/>
      <c r="GC299" s="56"/>
      <c r="GD299" s="56"/>
    </row>
    <row r="300" spans="1:186" s="70" customFormat="1" ht="10.5" customHeight="1">
      <c r="A300" s="206"/>
      <c r="B300" s="205" t="s">
        <v>555</v>
      </c>
      <c r="C300" s="341"/>
      <c r="D300" s="342"/>
      <c r="E300" s="154"/>
      <c r="G300" s="334" t="s">
        <v>541</v>
      </c>
      <c r="H300" s="334"/>
      <c r="I300" s="335" t="s">
        <v>294</v>
      </c>
      <c r="J300" s="252"/>
      <c r="K300" s="252"/>
      <c r="L300" s="252"/>
      <c r="M300" s="252"/>
      <c r="N300" s="252"/>
      <c r="O300" s="252"/>
      <c r="P300" s="252"/>
      <c r="Q300" s="252"/>
      <c r="R300" s="252"/>
      <c r="S300" s="252"/>
      <c r="T300" s="252"/>
      <c r="U300" s="252"/>
      <c r="V300" s="252"/>
      <c r="W300" s="252"/>
      <c r="X300" s="252"/>
      <c r="Y300" s="252"/>
      <c r="Z300" s="336">
        <f>$AK$265</f>
        <v>1E-09</v>
      </c>
      <c r="AA300" s="336"/>
      <c r="AB300" s="336"/>
      <c r="AC300" s="336"/>
      <c r="AD300" s="336"/>
      <c r="AE300" s="336"/>
      <c r="AF300" s="336"/>
      <c r="AG300" s="298">
        <f>$AR$265</f>
        <v>9.999999999999999E-05</v>
      </c>
      <c r="AH300" s="298"/>
      <c r="AI300" s="298"/>
      <c r="AJ300" s="356"/>
      <c r="AK300" s="356"/>
      <c r="AL300" s="356"/>
      <c r="AM300" s="355"/>
      <c r="AN300" s="355"/>
      <c r="AO300" s="298">
        <f t="shared" si="32"/>
        <v>0</v>
      </c>
      <c r="AP300" s="298"/>
      <c r="AQ300" s="355"/>
      <c r="AR300" s="355"/>
      <c r="AS300" s="353">
        <f t="shared" si="33"/>
        <v>0</v>
      </c>
      <c r="AT300" s="354"/>
      <c r="AU300" s="355"/>
      <c r="AV300" s="355"/>
      <c r="AW300" s="353">
        <f t="shared" si="34"/>
        <v>0</v>
      </c>
      <c r="AX300" s="354"/>
      <c r="AY300" s="355"/>
      <c r="AZ300" s="355"/>
      <c r="BA300" s="353">
        <f t="shared" si="35"/>
        <v>0</v>
      </c>
      <c r="BB300" s="354"/>
      <c r="BC300" s="355"/>
      <c r="BD300" s="355"/>
      <c r="BE300" s="353">
        <f t="shared" si="36"/>
        <v>0</v>
      </c>
      <c r="BF300" s="354"/>
      <c r="BG300" s="355"/>
      <c r="BH300" s="355"/>
      <c r="BI300" s="353">
        <f t="shared" si="37"/>
        <v>0</v>
      </c>
      <c r="BJ300" s="354"/>
      <c r="BK300" s="355"/>
      <c r="BL300" s="355"/>
      <c r="BM300" s="353">
        <f t="shared" si="38"/>
        <v>0</v>
      </c>
      <c r="BN300" s="354"/>
      <c r="BO300" s="355"/>
      <c r="BP300" s="355"/>
      <c r="BQ300" s="353">
        <f t="shared" si="39"/>
        <v>0</v>
      </c>
      <c r="BR300" s="354"/>
      <c r="BV300" s="119"/>
      <c r="BW300" s="119"/>
      <c r="BX300" s="119"/>
      <c r="BY300" s="119"/>
      <c r="BZ300" s="119"/>
      <c r="CA300" s="119"/>
      <c r="CB300" s="119"/>
      <c r="CC300" s="119"/>
      <c r="CD300" s="119"/>
      <c r="CE300" s="119"/>
      <c r="CF300" s="119"/>
      <c r="CG300" s="119"/>
      <c r="CH300" s="119"/>
      <c r="CI300" s="119"/>
      <c r="CJ300" s="119"/>
      <c r="CK300" s="119"/>
      <c r="CL300" s="119"/>
      <c r="CM300" s="119"/>
      <c r="CN300" s="119"/>
      <c r="CO300" s="119"/>
      <c r="CP300" s="119"/>
      <c r="CQ300" s="119"/>
      <c r="CR300" s="119"/>
      <c r="CS300" s="119"/>
      <c r="CT300" s="119"/>
      <c r="CU300" s="119"/>
      <c r="CV300" s="119"/>
      <c r="CW300" s="119"/>
      <c r="CX300" s="119"/>
      <c r="CY300" s="119"/>
      <c r="CZ300" s="119"/>
      <c r="DA300" s="119"/>
      <c r="DB300" s="119"/>
      <c r="DC300" s="119"/>
      <c r="DD300" s="119"/>
      <c r="DE300" s="119"/>
      <c r="DF300" s="119"/>
      <c r="DG300" s="119"/>
      <c r="DH300" s="119"/>
      <c r="DI300" s="119"/>
      <c r="DJ300" s="119"/>
      <c r="DK300" s="119"/>
      <c r="DL300" s="119"/>
      <c r="DM300" s="119"/>
      <c r="DN300" s="119"/>
      <c r="DO300" s="119"/>
      <c r="DP300" s="119"/>
      <c r="DQ300" s="119"/>
      <c r="DR300" s="119"/>
      <c r="DS300" s="119"/>
      <c r="DT300" s="119"/>
      <c r="DU300" s="119"/>
      <c r="DV300" s="119"/>
      <c r="DW300" s="119"/>
      <c r="DX300" s="119"/>
      <c r="DY300" s="119"/>
      <c r="DZ300" s="119"/>
      <c r="EA300" s="119"/>
      <c r="EB300" s="119"/>
      <c r="EC300" s="119"/>
      <c r="ED300" s="119"/>
      <c r="EE300" s="119"/>
      <c r="EF300" s="119"/>
      <c r="EG300" s="119"/>
      <c r="EH300" s="119"/>
      <c r="EI300" s="119"/>
      <c r="EJ300" s="119"/>
      <c r="EK300" s="119"/>
      <c r="EL300" s="119"/>
      <c r="EM300" s="119"/>
      <c r="EN300" s="119"/>
      <c r="EO300" s="119"/>
      <c r="EP300" s="119"/>
      <c r="EQ300" s="119"/>
      <c r="ER300" s="119"/>
      <c r="ES300" s="119"/>
      <c r="ET300" s="119"/>
      <c r="EU300" s="119"/>
      <c r="EV300" s="119"/>
      <c r="EW300" s="119"/>
      <c r="EX300" s="119"/>
      <c r="EY300" s="119"/>
      <c r="EZ300" s="119"/>
      <c r="FA300" s="119"/>
      <c r="FB300" s="119"/>
      <c r="FC300" s="119"/>
      <c r="FD300" s="119"/>
      <c r="FE300" s="119"/>
      <c r="FF300" s="119"/>
      <c r="FG300" s="119"/>
      <c r="FH300" s="119"/>
      <c r="FI300" s="119"/>
      <c r="FJ300" s="119"/>
      <c r="FK300" s="119"/>
      <c r="FL300" s="119"/>
      <c r="FM300" s="119"/>
      <c r="FN300" s="119"/>
      <c r="FO300" s="119"/>
      <c r="FP300" s="119"/>
      <c r="FQ300" s="119"/>
      <c r="FR300" s="119"/>
      <c r="FS300" s="119"/>
      <c r="FT300" s="119"/>
      <c r="FU300" s="119"/>
      <c r="FV300" s="119"/>
      <c r="FW300" s="119"/>
      <c r="FX300" s="119"/>
      <c r="FY300" s="119"/>
      <c r="FZ300" s="119"/>
      <c r="GA300" s="119"/>
      <c r="GB300" s="119"/>
      <c r="GC300" s="119"/>
      <c r="GD300" s="119"/>
    </row>
    <row r="301" spans="1:186" s="75" customFormat="1" ht="3.75" customHeight="1">
      <c r="A301" s="207"/>
      <c r="B301" s="187"/>
      <c r="C301" s="149"/>
      <c r="D301" s="164"/>
      <c r="E301" s="163"/>
      <c r="G301" s="318"/>
      <c r="H301" s="318"/>
      <c r="I301" s="318"/>
      <c r="J301" s="318"/>
      <c r="K301" s="318"/>
      <c r="L301" s="318"/>
      <c r="M301" s="318"/>
      <c r="N301" s="318"/>
      <c r="O301" s="318"/>
      <c r="P301" s="318"/>
      <c r="Q301" s="318"/>
      <c r="R301" s="318"/>
      <c r="S301" s="318"/>
      <c r="T301" s="318"/>
      <c r="U301" s="318"/>
      <c r="V301" s="318"/>
      <c r="W301" s="318"/>
      <c r="X301" s="318"/>
      <c r="Y301" s="318"/>
      <c r="Z301" s="318"/>
      <c r="AA301" s="318"/>
      <c r="AB301" s="318"/>
      <c r="AC301" s="318"/>
      <c r="AD301" s="318"/>
      <c r="AE301" s="318"/>
      <c r="AF301" s="318"/>
      <c r="AG301" s="318"/>
      <c r="AH301" s="318"/>
      <c r="AI301" s="318"/>
      <c r="AJ301" s="318"/>
      <c r="AK301" s="318"/>
      <c r="AL301" s="318"/>
      <c r="AM301" s="318"/>
      <c r="AN301" s="318"/>
      <c r="AO301" s="318"/>
      <c r="AP301" s="318"/>
      <c r="AQ301" s="318"/>
      <c r="AR301" s="318"/>
      <c r="AS301" s="318"/>
      <c r="AT301" s="318"/>
      <c r="AU301" s="318"/>
      <c r="AV301" s="318"/>
      <c r="AW301" s="318"/>
      <c r="AX301" s="318"/>
      <c r="AY301" s="318"/>
      <c r="AZ301" s="318"/>
      <c r="BA301" s="318"/>
      <c r="BB301" s="318"/>
      <c r="BC301" s="318"/>
      <c r="BD301" s="318"/>
      <c r="BE301" s="318"/>
      <c r="BF301" s="318"/>
      <c r="BG301" s="318"/>
      <c r="BH301" s="318"/>
      <c r="BI301" s="318"/>
      <c r="BJ301" s="318"/>
      <c r="BK301" s="318"/>
      <c r="BL301" s="318"/>
      <c r="BM301" s="318"/>
      <c r="BN301" s="318"/>
      <c r="BO301" s="318"/>
      <c r="BP301" s="318"/>
      <c r="BQ301" s="318"/>
      <c r="BR301" s="318"/>
      <c r="BV301" s="119"/>
      <c r="BW301" s="119"/>
      <c r="BX301" s="119"/>
      <c r="BY301" s="119"/>
      <c r="BZ301" s="119"/>
      <c r="CA301" s="119"/>
      <c r="CB301" s="119"/>
      <c r="CC301" s="119"/>
      <c r="CD301" s="119"/>
      <c r="CE301" s="119"/>
      <c r="CF301" s="119"/>
      <c r="CG301" s="119"/>
      <c r="CH301" s="119"/>
      <c r="CI301" s="119"/>
      <c r="CJ301" s="119"/>
      <c r="CK301" s="119"/>
      <c r="CL301" s="119"/>
      <c r="CM301" s="119"/>
      <c r="CN301" s="119"/>
      <c r="CO301" s="119"/>
      <c r="CP301" s="119"/>
      <c r="CQ301" s="119"/>
      <c r="CR301" s="119"/>
      <c r="CS301" s="119"/>
      <c r="CT301" s="119"/>
      <c r="CU301" s="119"/>
      <c r="CV301" s="119"/>
      <c r="CW301" s="119"/>
      <c r="CX301" s="119"/>
      <c r="CY301" s="119"/>
      <c r="CZ301" s="119"/>
      <c r="DA301" s="119"/>
      <c r="DB301" s="119"/>
      <c r="DC301" s="119"/>
      <c r="DD301" s="119"/>
      <c r="DE301" s="119"/>
      <c r="DF301" s="119"/>
      <c r="DG301" s="119"/>
      <c r="DH301" s="119"/>
      <c r="DI301" s="119"/>
      <c r="DJ301" s="119"/>
      <c r="DK301" s="119"/>
      <c r="DL301" s="119"/>
      <c r="DM301" s="119"/>
      <c r="DN301" s="119"/>
      <c r="DO301" s="119"/>
      <c r="DP301" s="119"/>
      <c r="DQ301" s="119"/>
      <c r="DR301" s="119"/>
      <c r="DS301" s="119"/>
      <c r="DT301" s="119"/>
      <c r="DU301" s="119"/>
      <c r="DV301" s="119"/>
      <c r="DW301" s="119"/>
      <c r="DX301" s="119"/>
      <c r="DY301" s="119"/>
      <c r="DZ301" s="119"/>
      <c r="EA301" s="119"/>
      <c r="EB301" s="119"/>
      <c r="EC301" s="119"/>
      <c r="ED301" s="119"/>
      <c r="EE301" s="119"/>
      <c r="EF301" s="119"/>
      <c r="EG301" s="119"/>
      <c r="EH301" s="119"/>
      <c r="EI301" s="119"/>
      <c r="EJ301" s="119"/>
      <c r="EK301" s="119"/>
      <c r="EL301" s="119"/>
      <c r="EM301" s="119"/>
      <c r="EN301" s="119"/>
      <c r="EO301" s="119"/>
      <c r="EP301" s="119"/>
      <c r="EQ301" s="119"/>
      <c r="ER301" s="119"/>
      <c r="ES301" s="119"/>
      <c r="ET301" s="119"/>
      <c r="EU301" s="119"/>
      <c r="EV301" s="119"/>
      <c r="EW301" s="119"/>
      <c r="EX301" s="119"/>
      <c r="EY301" s="119"/>
      <c r="EZ301" s="119"/>
      <c r="FA301" s="119"/>
      <c r="FB301" s="119"/>
      <c r="FC301" s="119"/>
      <c r="FD301" s="119"/>
      <c r="FE301" s="119"/>
      <c r="FF301" s="119"/>
      <c r="FG301" s="119"/>
      <c r="FH301" s="119"/>
      <c r="FI301" s="119"/>
      <c r="FJ301" s="119"/>
      <c r="FK301" s="119"/>
      <c r="FL301" s="119"/>
      <c r="FM301" s="119"/>
      <c r="FN301" s="119"/>
      <c r="FO301" s="119"/>
      <c r="FP301" s="119"/>
      <c r="FQ301" s="119"/>
      <c r="FR301" s="119"/>
      <c r="FS301" s="119"/>
      <c r="FT301" s="119"/>
      <c r="FU301" s="119"/>
      <c r="FV301" s="119"/>
      <c r="FW301" s="119"/>
      <c r="FX301" s="119"/>
      <c r="FY301" s="119"/>
      <c r="FZ301" s="119"/>
      <c r="GA301" s="119"/>
      <c r="GB301" s="119"/>
      <c r="GC301" s="119"/>
      <c r="GD301" s="119"/>
    </row>
    <row r="302" spans="1:186" s="70" customFormat="1" ht="10.5" customHeight="1">
      <c r="A302" s="204"/>
      <c r="B302" s="187"/>
      <c r="C302" s="148"/>
      <c r="D302" s="149"/>
      <c r="E302" s="154"/>
      <c r="G302" s="319">
        <v>18</v>
      </c>
      <c r="H302" s="319"/>
      <c r="I302" s="252" t="s">
        <v>295</v>
      </c>
      <c r="J302" s="252"/>
      <c r="K302" s="252"/>
      <c r="L302" s="252"/>
      <c r="M302" s="252"/>
      <c r="N302" s="252"/>
      <c r="O302" s="252"/>
      <c r="P302" s="252"/>
      <c r="Q302" s="252"/>
      <c r="R302" s="252"/>
      <c r="S302" s="252"/>
      <c r="T302" s="252"/>
      <c r="U302" s="252"/>
      <c r="V302" s="252"/>
      <c r="W302" s="252"/>
      <c r="X302" s="252"/>
      <c r="Y302" s="320" t="s">
        <v>296</v>
      </c>
      <c r="Z302" s="322"/>
      <c r="AA302" s="322"/>
      <c r="AB302" s="322"/>
      <c r="AC302" s="322"/>
      <c r="AD302" s="322"/>
      <c r="AE302" s="322"/>
      <c r="AF302" s="322"/>
      <c r="AG302" s="323">
        <v>1</v>
      </c>
      <c r="AH302" s="324"/>
      <c r="AI302" s="325"/>
      <c r="AJ302" s="299"/>
      <c r="AK302" s="300"/>
      <c r="AL302" s="306">
        <f>MAX(AN303-AJ303,0)</f>
        <v>0</v>
      </c>
      <c r="AM302" s="307"/>
      <c r="AN302" s="307"/>
      <c r="AO302" s="308"/>
      <c r="AP302" s="306">
        <f>MAX(AR303-AN303,0)</f>
        <v>0</v>
      </c>
      <c r="AQ302" s="307"/>
      <c r="AR302" s="307"/>
      <c r="AS302" s="308"/>
      <c r="AT302" s="306">
        <f>MAX(AV303-AR303,0)</f>
        <v>0</v>
      </c>
      <c r="AU302" s="307"/>
      <c r="AV302" s="307"/>
      <c r="AW302" s="308"/>
      <c r="AX302" s="306">
        <f>MAX(AZ303-AV303,0)</f>
        <v>0</v>
      </c>
      <c r="AY302" s="307"/>
      <c r="AZ302" s="307"/>
      <c r="BA302" s="308"/>
      <c r="BB302" s="306">
        <f>MAX(BD303-AZ303,0)</f>
        <v>0</v>
      </c>
      <c r="BC302" s="307"/>
      <c r="BD302" s="307"/>
      <c r="BE302" s="308"/>
      <c r="BF302" s="306">
        <f>MAX(BH303-BD303,0)</f>
        <v>0</v>
      </c>
      <c r="BG302" s="307"/>
      <c r="BH302" s="307"/>
      <c r="BI302" s="308"/>
      <c r="BJ302" s="306">
        <f>MAX(BL303-BH303,0)</f>
        <v>0</v>
      </c>
      <c r="BK302" s="307"/>
      <c r="BL302" s="307"/>
      <c r="BM302" s="308"/>
      <c r="BN302" s="306">
        <f>MAX(BP303-BL303,0)</f>
        <v>0</v>
      </c>
      <c r="BO302" s="307"/>
      <c r="BP302" s="307"/>
      <c r="BQ302" s="308"/>
      <c r="BR302" s="133"/>
      <c r="BS302" s="134"/>
      <c r="BV302" s="56"/>
      <c r="BW302" s="56"/>
      <c r="BX302" s="56"/>
      <c r="BY302" s="56"/>
      <c r="BZ302" s="56"/>
      <c r="CA302" s="56"/>
      <c r="CB302" s="56"/>
      <c r="CC302" s="56"/>
      <c r="CD302" s="56"/>
      <c r="CE302" s="56"/>
      <c r="CF302" s="56"/>
      <c r="CG302" s="56"/>
      <c r="CH302" s="56"/>
      <c r="CI302" s="56"/>
      <c r="CJ302" s="56"/>
      <c r="CK302" s="56"/>
      <c r="CL302" s="56"/>
      <c r="CM302" s="56"/>
      <c r="CN302" s="56"/>
      <c r="CO302" s="56"/>
      <c r="CP302" s="56"/>
      <c r="CQ302" s="56"/>
      <c r="CR302" s="56"/>
      <c r="CS302" s="56"/>
      <c r="CT302" s="56"/>
      <c r="CU302" s="56"/>
      <c r="CV302" s="56"/>
      <c r="CW302" s="56"/>
      <c r="CX302" s="56"/>
      <c r="CY302" s="56"/>
      <c r="CZ302" s="56"/>
      <c r="DA302" s="56"/>
      <c r="DB302" s="56"/>
      <c r="DC302" s="56"/>
      <c r="DD302" s="56"/>
      <c r="DE302" s="56"/>
      <c r="DF302" s="56"/>
      <c r="DG302" s="56"/>
      <c r="DH302" s="56"/>
      <c r="DI302" s="56"/>
      <c r="DJ302" s="56"/>
      <c r="DK302" s="56"/>
      <c r="DL302" s="56"/>
      <c r="DM302" s="56"/>
      <c r="DN302" s="56"/>
      <c r="DO302" s="56"/>
      <c r="DP302" s="56"/>
      <c r="DQ302" s="56"/>
      <c r="DR302" s="56"/>
      <c r="DS302" s="56"/>
      <c r="DT302" s="56"/>
      <c r="DU302" s="56"/>
      <c r="DV302" s="56"/>
      <c r="DW302" s="56"/>
      <c r="DX302" s="56"/>
      <c r="DY302" s="56"/>
      <c r="DZ302" s="56"/>
      <c r="EA302" s="56"/>
      <c r="EB302" s="56"/>
      <c r="EC302" s="56"/>
      <c r="ED302" s="56"/>
      <c r="EE302" s="56"/>
      <c r="EF302" s="56"/>
      <c r="EG302" s="56"/>
      <c r="EH302" s="56"/>
      <c r="EI302" s="56"/>
      <c r="EJ302" s="56"/>
      <c r="EK302" s="56"/>
      <c r="EL302" s="56"/>
      <c r="EM302" s="56"/>
      <c r="EN302" s="56"/>
      <c r="EO302" s="56"/>
      <c r="EP302" s="56"/>
      <c r="EQ302" s="56"/>
      <c r="ER302" s="56"/>
      <c r="ES302" s="56"/>
      <c r="ET302" s="56"/>
      <c r="EU302" s="56"/>
      <c r="EV302" s="56"/>
      <c r="EW302" s="56"/>
      <c r="EX302" s="56"/>
      <c r="EY302" s="56"/>
      <c r="EZ302" s="56"/>
      <c r="FA302" s="56"/>
      <c r="FB302" s="56"/>
      <c r="FC302" s="56"/>
      <c r="FD302" s="56"/>
      <c r="FE302" s="56"/>
      <c r="FF302" s="56"/>
      <c r="FG302" s="56"/>
      <c r="FH302" s="56"/>
      <c r="FI302" s="56"/>
      <c r="FJ302" s="56"/>
      <c r="FK302" s="56"/>
      <c r="FL302" s="56"/>
      <c r="FM302" s="56"/>
      <c r="FN302" s="56"/>
      <c r="FO302" s="56"/>
      <c r="FP302" s="56"/>
      <c r="FQ302" s="56"/>
      <c r="FR302" s="56"/>
      <c r="FS302" s="56"/>
      <c r="FT302" s="56"/>
      <c r="FU302" s="56"/>
      <c r="FV302" s="56"/>
      <c r="FW302" s="56"/>
      <c r="FX302" s="56"/>
      <c r="FY302" s="56"/>
      <c r="FZ302" s="56"/>
      <c r="GA302" s="56"/>
      <c r="GB302" s="56"/>
      <c r="GC302" s="56"/>
      <c r="GD302" s="56"/>
    </row>
    <row r="303" spans="1:186" s="70" customFormat="1" ht="10.5" customHeight="1">
      <c r="A303" s="204" t="s">
        <v>336</v>
      </c>
      <c r="B303" s="204" t="s">
        <v>336</v>
      </c>
      <c r="C303" s="157">
        <f>C276+1</f>
        <v>24</v>
      </c>
      <c r="D303" s="149">
        <v>-10</v>
      </c>
      <c r="E303" s="154"/>
      <c r="G303" s="319"/>
      <c r="H303" s="319"/>
      <c r="I303" s="252"/>
      <c r="J303" s="252"/>
      <c r="K303" s="252"/>
      <c r="L303" s="252"/>
      <c r="M303" s="252"/>
      <c r="N303" s="252"/>
      <c r="O303" s="252"/>
      <c r="P303" s="252"/>
      <c r="Q303" s="252"/>
      <c r="R303" s="252"/>
      <c r="S303" s="252"/>
      <c r="T303" s="252"/>
      <c r="U303" s="252"/>
      <c r="V303" s="252"/>
      <c r="W303" s="252"/>
      <c r="X303" s="252"/>
      <c r="Y303" s="321"/>
      <c r="Z303" s="322"/>
      <c r="AA303" s="322"/>
      <c r="AB303" s="322"/>
      <c r="AC303" s="322"/>
      <c r="AD303" s="322"/>
      <c r="AE303" s="322"/>
      <c r="AF303" s="322"/>
      <c r="AG303" s="326"/>
      <c r="AH303" s="327"/>
      <c r="AI303" s="328"/>
      <c r="AJ303" s="305">
        <f>SUMPRODUCT($AG$281:$AI$300,AJ281:AL300)/100</f>
        <v>0</v>
      </c>
      <c r="AK303" s="305"/>
      <c r="AL303" s="305"/>
      <c r="AM303" s="135"/>
      <c r="AN303" s="329">
        <f>IF(SUMPRODUCT($AG$281:$AG$300,AO281:AO300)&lt;9970,INT(SUMPRODUCT($AG$281:$AG$300,AO281:AO300)*100)/10000,100)</f>
        <v>0</v>
      </c>
      <c r="AO303" s="330"/>
      <c r="AP303" s="330"/>
      <c r="AQ303" s="331"/>
      <c r="AR303" s="329">
        <f>IF(SUMPRODUCT($AG$281:$AG$300,AS281:AS300)&lt;9970,INT(SUMPRODUCT($AG$281:$AG$300,AS281:AS300)*100)/10000,100)</f>
        <v>0</v>
      </c>
      <c r="AS303" s="330"/>
      <c r="AT303" s="330"/>
      <c r="AU303" s="331"/>
      <c r="AV303" s="329">
        <f>IF(SUMPRODUCT($AG$281:$AG$300,AW281:AW300)&lt;9970,INT(SUMPRODUCT($AG$281:$AG$300,AW281:AW300)*100)/10000,100)</f>
        <v>0</v>
      </c>
      <c r="AW303" s="330"/>
      <c r="AX303" s="330"/>
      <c r="AY303" s="331"/>
      <c r="AZ303" s="329">
        <f>IF(SUMPRODUCT($AG$281:$AG$300,BA281:BA300)&lt;9970,INT(SUMPRODUCT($AG$281:$AG$300,BA281:BA300)*100)/10000,100)</f>
        <v>0</v>
      </c>
      <c r="BA303" s="330"/>
      <c r="BB303" s="330"/>
      <c r="BC303" s="331"/>
      <c r="BD303" s="329">
        <f>IF(SUMPRODUCT($AG$281:$AG$300,BE281:BE300)&lt;9970,INT(SUMPRODUCT($AG$281:$AG$300,BE281:BE300)*100)/10000,100)</f>
        <v>0</v>
      </c>
      <c r="BE303" s="330"/>
      <c r="BF303" s="330"/>
      <c r="BG303" s="331"/>
      <c r="BH303" s="329">
        <f>IF(SUMPRODUCT($AG$281:$AG$300,BI281:BI300)&lt;9970,INT(SUMPRODUCT($AG$281:$AG$300,BI281:BI300)*100)/10000,100)</f>
        <v>0</v>
      </c>
      <c r="BI303" s="330"/>
      <c r="BJ303" s="330"/>
      <c r="BK303" s="331"/>
      <c r="BL303" s="329">
        <f>IF(SUMPRODUCT($AG$281:$AG$300,BM281:BM300)&lt;9970,INT(SUMPRODUCT($AG$281:$AG$300,BM281:BM300)*100)/10000,100)</f>
        <v>0</v>
      </c>
      <c r="BM303" s="330"/>
      <c r="BN303" s="330"/>
      <c r="BO303" s="331"/>
      <c r="BP303" s="329">
        <f>IF(SUMPRODUCT($AG$281:$AG$300,BQ281:BQ300)&lt;9970,INT(SUMPRODUCT($AG$281:$AG$300,BQ281:BQ300)*100)/10000,100)</f>
        <v>0</v>
      </c>
      <c r="BQ303" s="330"/>
      <c r="BR303" s="330"/>
      <c r="BS303" s="331"/>
      <c r="BV303" s="56"/>
      <c r="BW303" s="56"/>
      <c r="BX303" s="56"/>
      <c r="BY303" s="56"/>
      <c r="BZ303" s="56"/>
      <c r="CA303" s="56"/>
      <c r="CB303" s="56"/>
      <c r="CC303" s="56"/>
      <c r="CD303" s="56"/>
      <c r="CE303" s="56"/>
      <c r="CF303" s="56"/>
      <c r="CG303" s="56"/>
      <c r="CH303" s="56"/>
      <c r="CI303" s="56"/>
      <c r="CJ303" s="56"/>
      <c r="CK303" s="56"/>
      <c r="CL303" s="56"/>
      <c r="CM303" s="56"/>
      <c r="CN303" s="56"/>
      <c r="CO303" s="56"/>
      <c r="CP303" s="56"/>
      <c r="CQ303" s="56"/>
      <c r="CR303" s="56"/>
      <c r="CS303" s="56"/>
      <c r="CT303" s="56"/>
      <c r="CU303" s="56"/>
      <c r="CV303" s="56"/>
      <c r="CW303" s="56"/>
      <c r="CX303" s="56"/>
      <c r="CY303" s="56"/>
      <c r="CZ303" s="56"/>
      <c r="DA303" s="56"/>
      <c r="DB303" s="56"/>
      <c r="DC303" s="56"/>
      <c r="DD303" s="56"/>
      <c r="DE303" s="56"/>
      <c r="DF303" s="56"/>
      <c r="DG303" s="56"/>
      <c r="DH303" s="56"/>
      <c r="DI303" s="56"/>
      <c r="DJ303" s="56"/>
      <c r="DK303" s="56"/>
      <c r="DL303" s="56"/>
      <c r="DM303" s="56"/>
      <c r="DN303" s="56"/>
      <c r="DO303" s="56"/>
      <c r="DP303" s="56"/>
      <c r="DQ303" s="56"/>
      <c r="DR303" s="56"/>
      <c r="DS303" s="56"/>
      <c r="DT303" s="56"/>
      <c r="DU303" s="56"/>
      <c r="DV303" s="56"/>
      <c r="DW303" s="56"/>
      <c r="DX303" s="56"/>
      <c r="DY303" s="56"/>
      <c r="DZ303" s="56"/>
      <c r="EA303" s="56"/>
      <c r="EB303" s="56"/>
      <c r="EC303" s="56"/>
      <c r="ED303" s="56"/>
      <c r="EE303" s="56"/>
      <c r="EF303" s="56"/>
      <c r="EG303" s="56"/>
      <c r="EH303" s="56"/>
      <c r="EI303" s="56"/>
      <c r="EJ303" s="56"/>
      <c r="EK303" s="56"/>
      <c r="EL303" s="56"/>
      <c r="EM303" s="56"/>
      <c r="EN303" s="56"/>
      <c r="EO303" s="56"/>
      <c r="EP303" s="56"/>
      <c r="EQ303" s="56"/>
      <c r="ER303" s="56"/>
      <c r="ES303" s="56"/>
      <c r="ET303" s="56"/>
      <c r="EU303" s="56"/>
      <c r="EV303" s="56"/>
      <c r="EW303" s="56"/>
      <c r="EX303" s="56"/>
      <c r="EY303" s="56"/>
      <c r="EZ303" s="56"/>
      <c r="FA303" s="56"/>
      <c r="FB303" s="56"/>
      <c r="FC303" s="56"/>
      <c r="FD303" s="56"/>
      <c r="FE303" s="56"/>
      <c r="FF303" s="56"/>
      <c r="FG303" s="56"/>
      <c r="FH303" s="56"/>
      <c r="FI303" s="56"/>
      <c r="FJ303" s="56"/>
      <c r="FK303" s="56"/>
      <c r="FL303" s="56"/>
      <c r="FM303" s="56"/>
      <c r="FN303" s="56"/>
      <c r="FO303" s="56"/>
      <c r="FP303" s="56"/>
      <c r="FQ303" s="56"/>
      <c r="FR303" s="56"/>
      <c r="FS303" s="56"/>
      <c r="FT303" s="56"/>
      <c r="FU303" s="56"/>
      <c r="FV303" s="56"/>
      <c r="FW303" s="56"/>
      <c r="FX303" s="56"/>
      <c r="FY303" s="56"/>
      <c r="FZ303" s="56"/>
      <c r="GA303" s="56"/>
      <c r="GB303" s="56"/>
      <c r="GC303" s="56"/>
      <c r="GD303" s="56"/>
    </row>
    <row r="304" spans="1:186" s="70" customFormat="1" ht="10.5" customHeight="1">
      <c r="A304" s="204"/>
      <c r="B304" s="204"/>
      <c r="C304" s="157">
        <f>C303+1</f>
        <v>25</v>
      </c>
      <c r="D304" s="149" t="s">
        <v>601</v>
      </c>
      <c r="E304" s="154"/>
      <c r="G304" s="319"/>
      <c r="H304" s="319"/>
      <c r="I304" s="252"/>
      <c r="J304" s="252"/>
      <c r="K304" s="252"/>
      <c r="L304" s="252"/>
      <c r="M304" s="252"/>
      <c r="N304" s="252"/>
      <c r="O304" s="252"/>
      <c r="P304" s="252"/>
      <c r="Q304" s="252"/>
      <c r="R304" s="252"/>
      <c r="S304" s="252"/>
      <c r="T304" s="252"/>
      <c r="U304" s="252"/>
      <c r="V304" s="252"/>
      <c r="W304" s="252"/>
      <c r="X304" s="252"/>
      <c r="Y304" s="309" t="s">
        <v>53</v>
      </c>
      <c r="Z304" s="311">
        <f>SUM(Z281:AF300)</f>
        <v>2E-08</v>
      </c>
      <c r="AA304" s="312"/>
      <c r="AB304" s="312"/>
      <c r="AC304" s="312"/>
      <c r="AD304" s="312"/>
      <c r="AE304" s="312"/>
      <c r="AF304" s="313"/>
      <c r="AG304" s="317"/>
      <c r="AH304" s="317"/>
      <c r="AI304" s="317"/>
      <c r="AJ304" s="299"/>
      <c r="AK304" s="300"/>
      <c r="AL304" s="306">
        <f>MAX(AN305-AJ305,0)</f>
        <v>0</v>
      </c>
      <c r="AM304" s="307"/>
      <c r="AN304" s="307"/>
      <c r="AO304" s="308"/>
      <c r="AP304" s="306">
        <f>MAX(AR305-AN305,0)</f>
        <v>0</v>
      </c>
      <c r="AQ304" s="307"/>
      <c r="AR304" s="307"/>
      <c r="AS304" s="308"/>
      <c r="AT304" s="306">
        <f>MAX(AV305-AR305,0)</f>
        <v>0</v>
      </c>
      <c r="AU304" s="307"/>
      <c r="AV304" s="307"/>
      <c r="AW304" s="308"/>
      <c r="AX304" s="306">
        <f>MAX(AZ305-AV305,0)</f>
        <v>0</v>
      </c>
      <c r="AY304" s="307"/>
      <c r="AZ304" s="307"/>
      <c r="BA304" s="308"/>
      <c r="BB304" s="306">
        <f>MAX(BD305-AZ305,0)</f>
        <v>0</v>
      </c>
      <c r="BC304" s="307"/>
      <c r="BD304" s="307"/>
      <c r="BE304" s="308"/>
      <c r="BF304" s="306">
        <f>MAX(BH305-BD305,0)</f>
        <v>0</v>
      </c>
      <c r="BG304" s="307"/>
      <c r="BH304" s="307"/>
      <c r="BI304" s="308"/>
      <c r="BJ304" s="306">
        <f>MAX(BL305-BH305,0)</f>
        <v>0</v>
      </c>
      <c r="BK304" s="307"/>
      <c r="BL304" s="307"/>
      <c r="BM304" s="308"/>
      <c r="BN304" s="306">
        <f>MAX(BP305-BL305,0)</f>
        <v>0</v>
      </c>
      <c r="BO304" s="307"/>
      <c r="BP304" s="307"/>
      <c r="BQ304" s="308"/>
      <c r="BR304" s="133"/>
      <c r="BS304" s="134"/>
      <c r="BV304" s="56"/>
      <c r="BW304" s="56"/>
      <c r="BX304" s="56"/>
      <c r="BY304" s="56"/>
      <c r="BZ304" s="56"/>
      <c r="CA304" s="56"/>
      <c r="CB304" s="56"/>
      <c r="CC304" s="56"/>
      <c r="CD304" s="56"/>
      <c r="CE304" s="56"/>
      <c r="CF304" s="56"/>
      <c r="CG304" s="56"/>
      <c r="CH304" s="56"/>
      <c r="CI304" s="56"/>
      <c r="CJ304" s="56"/>
      <c r="CK304" s="56"/>
      <c r="CL304" s="56"/>
      <c r="CM304" s="56"/>
      <c r="CN304" s="56"/>
      <c r="CO304" s="56"/>
      <c r="CP304" s="56"/>
      <c r="CQ304" s="56"/>
      <c r="CR304" s="56"/>
      <c r="CS304" s="56"/>
      <c r="CT304" s="56"/>
      <c r="CU304" s="56"/>
      <c r="CV304" s="56"/>
      <c r="CW304" s="56"/>
      <c r="CX304" s="56"/>
      <c r="CY304" s="56"/>
      <c r="CZ304" s="56"/>
      <c r="DA304" s="56"/>
      <c r="DB304" s="56"/>
      <c r="DC304" s="56"/>
      <c r="DD304" s="56"/>
      <c r="DE304" s="56"/>
      <c r="DF304" s="56"/>
      <c r="DG304" s="56"/>
      <c r="DH304" s="56"/>
      <c r="DI304" s="56"/>
      <c r="DJ304" s="56"/>
      <c r="DK304" s="56"/>
      <c r="DL304" s="56"/>
      <c r="DM304" s="56"/>
      <c r="DN304" s="56"/>
      <c r="DO304" s="56"/>
      <c r="DP304" s="56"/>
      <c r="DQ304" s="56"/>
      <c r="DR304" s="56"/>
      <c r="DS304" s="56"/>
      <c r="DT304" s="56"/>
      <c r="DU304" s="56"/>
      <c r="DV304" s="56"/>
      <c r="DW304" s="56"/>
      <c r="DX304" s="56"/>
      <c r="DY304" s="56"/>
      <c r="DZ304" s="56"/>
      <c r="EA304" s="56"/>
      <c r="EB304" s="56"/>
      <c r="EC304" s="56"/>
      <c r="ED304" s="56"/>
      <c r="EE304" s="84"/>
      <c r="EF304" s="84"/>
      <c r="EG304" s="84"/>
      <c r="EH304" s="84"/>
      <c r="EI304" s="85"/>
      <c r="EJ304" s="56"/>
      <c r="EK304" s="56"/>
      <c r="EL304" s="56"/>
      <c r="EM304" s="56"/>
      <c r="EN304" s="56"/>
      <c r="EO304" s="56"/>
      <c r="EP304" s="56"/>
      <c r="EQ304" s="56"/>
      <c r="ER304" s="56"/>
      <c r="ES304" s="56"/>
      <c r="ET304" s="56"/>
      <c r="EU304" s="56"/>
      <c r="EV304" s="56"/>
      <c r="EW304" s="56"/>
      <c r="EX304" s="56"/>
      <c r="EY304" s="56"/>
      <c r="EZ304" s="56"/>
      <c r="FA304" s="56"/>
      <c r="FB304" s="56"/>
      <c r="FC304" s="56"/>
      <c r="FD304" s="56"/>
      <c r="FE304" s="56"/>
      <c r="FF304" s="56"/>
      <c r="FG304" s="56"/>
      <c r="FH304" s="56"/>
      <c r="FI304" s="56"/>
      <c r="FJ304" s="56"/>
      <c r="FK304" s="56"/>
      <c r="FL304" s="56"/>
      <c r="FM304" s="56"/>
      <c r="FN304" s="56"/>
      <c r="FO304" s="56"/>
      <c r="FP304" s="56"/>
      <c r="FQ304" s="56"/>
      <c r="FR304" s="56"/>
      <c r="FS304" s="56"/>
      <c r="FT304" s="56"/>
      <c r="FU304" s="56"/>
      <c r="FV304" s="56"/>
      <c r="FW304" s="56"/>
      <c r="FX304" s="56"/>
      <c r="FY304" s="56"/>
      <c r="FZ304" s="56"/>
      <c r="GA304" s="56"/>
      <c r="GB304" s="56"/>
      <c r="GC304" s="56"/>
      <c r="GD304" s="56"/>
    </row>
    <row r="305" spans="1:186" s="70" customFormat="1" ht="10.5" customHeight="1">
      <c r="A305" s="204"/>
      <c r="B305" s="204"/>
      <c r="C305" s="149"/>
      <c r="D305" s="149"/>
      <c r="E305" s="154"/>
      <c r="G305" s="319"/>
      <c r="H305" s="319"/>
      <c r="I305" s="252"/>
      <c r="J305" s="252"/>
      <c r="K305" s="252"/>
      <c r="L305" s="252"/>
      <c r="M305" s="252"/>
      <c r="N305" s="252"/>
      <c r="O305" s="252"/>
      <c r="P305" s="252"/>
      <c r="Q305" s="252"/>
      <c r="R305" s="252"/>
      <c r="S305" s="252"/>
      <c r="T305" s="252"/>
      <c r="U305" s="252"/>
      <c r="V305" s="252"/>
      <c r="W305" s="252"/>
      <c r="X305" s="252"/>
      <c r="Y305" s="310"/>
      <c r="Z305" s="314"/>
      <c r="AA305" s="315"/>
      <c r="AB305" s="315"/>
      <c r="AC305" s="315"/>
      <c r="AD305" s="315"/>
      <c r="AE305" s="315"/>
      <c r="AF305" s="316"/>
      <c r="AG305" s="317"/>
      <c r="AH305" s="317"/>
      <c r="AI305" s="317"/>
      <c r="AJ305" s="305">
        <f>AJ303*Z304/100</f>
        <v>0</v>
      </c>
      <c r="AK305" s="305"/>
      <c r="AL305" s="305"/>
      <c r="AM305" s="136"/>
      <c r="AN305" s="305">
        <f>INT(AN303*$Z$304)/100</f>
        <v>0</v>
      </c>
      <c r="AO305" s="305"/>
      <c r="AP305" s="305"/>
      <c r="AQ305" s="305"/>
      <c r="AR305" s="305">
        <f>INT(AR303*$Z$304)/100</f>
        <v>0</v>
      </c>
      <c r="AS305" s="305"/>
      <c r="AT305" s="305"/>
      <c r="AU305" s="305"/>
      <c r="AV305" s="305">
        <f>INT(AV303*$Z$304)/100</f>
        <v>0</v>
      </c>
      <c r="AW305" s="305"/>
      <c r="AX305" s="305"/>
      <c r="AY305" s="305"/>
      <c r="AZ305" s="305">
        <f>INT(AZ303*$Z$304)/100</f>
        <v>0</v>
      </c>
      <c r="BA305" s="305"/>
      <c r="BB305" s="305"/>
      <c r="BC305" s="305"/>
      <c r="BD305" s="305">
        <f>INT(BD303*$Z$304)/100</f>
        <v>0</v>
      </c>
      <c r="BE305" s="305"/>
      <c r="BF305" s="305"/>
      <c r="BG305" s="305"/>
      <c r="BH305" s="305">
        <f>INT(BH303*$Z$304)/100</f>
        <v>0</v>
      </c>
      <c r="BI305" s="305"/>
      <c r="BJ305" s="305"/>
      <c r="BK305" s="305"/>
      <c r="BL305" s="305">
        <f>INT(BL303*$Z$304)/100</f>
        <v>0</v>
      </c>
      <c r="BM305" s="305"/>
      <c r="BN305" s="305"/>
      <c r="BO305" s="305"/>
      <c r="BP305" s="305">
        <f>INT(BP303*$Z$304)/100</f>
        <v>0</v>
      </c>
      <c r="BQ305" s="305"/>
      <c r="BR305" s="305"/>
      <c r="BS305" s="305"/>
      <c r="BV305" s="56"/>
      <c r="BW305" s="56"/>
      <c r="BX305" s="56"/>
      <c r="BY305" s="56"/>
      <c r="BZ305" s="56"/>
      <c r="CA305" s="56"/>
      <c r="CB305" s="56"/>
      <c r="CC305" s="56"/>
      <c r="CD305" s="56"/>
      <c r="CE305" s="56"/>
      <c r="CF305" s="56"/>
      <c r="CG305" s="56"/>
      <c r="CH305" s="56"/>
      <c r="CI305" s="56"/>
      <c r="CJ305" s="56"/>
      <c r="CK305" s="56"/>
      <c r="CL305" s="56"/>
      <c r="CM305" s="56"/>
      <c r="CN305" s="56"/>
      <c r="CO305" s="56"/>
      <c r="CP305" s="56"/>
      <c r="CQ305" s="56"/>
      <c r="CR305" s="56"/>
      <c r="CS305" s="56"/>
      <c r="CT305" s="56"/>
      <c r="CU305" s="56"/>
      <c r="CV305" s="56"/>
      <c r="CW305" s="56"/>
      <c r="CX305" s="56"/>
      <c r="CY305" s="56"/>
      <c r="CZ305" s="56"/>
      <c r="DA305" s="56"/>
      <c r="DB305" s="56"/>
      <c r="DC305" s="56"/>
      <c r="DD305" s="56"/>
      <c r="DE305" s="56"/>
      <c r="DF305" s="56"/>
      <c r="DG305" s="56"/>
      <c r="DH305" s="56"/>
      <c r="DI305" s="56"/>
      <c r="DJ305" s="56"/>
      <c r="DK305" s="56"/>
      <c r="DL305" s="56"/>
      <c r="DM305" s="56"/>
      <c r="DN305" s="56"/>
      <c r="DO305" s="56"/>
      <c r="DP305" s="56"/>
      <c r="DQ305" s="56"/>
      <c r="DR305" s="56"/>
      <c r="DS305" s="56"/>
      <c r="DT305" s="56"/>
      <c r="DU305" s="56"/>
      <c r="DV305" s="56"/>
      <c r="DW305" s="56"/>
      <c r="DX305" s="56"/>
      <c r="DY305" s="56"/>
      <c r="DZ305" s="56"/>
      <c r="EA305" s="56"/>
      <c r="EB305" s="56"/>
      <c r="EC305" s="56"/>
      <c r="ED305" s="56"/>
      <c r="EE305" s="56"/>
      <c r="EF305" s="56"/>
      <c r="EG305" s="56"/>
      <c r="EH305" s="56"/>
      <c r="EI305" s="56"/>
      <c r="EJ305" s="56"/>
      <c r="EK305" s="56"/>
      <c r="EL305" s="56"/>
      <c r="EM305" s="56"/>
      <c r="EN305" s="56"/>
      <c r="EO305" s="56"/>
      <c r="EP305" s="56"/>
      <c r="EQ305" s="56"/>
      <c r="ER305" s="56"/>
      <c r="ES305" s="56"/>
      <c r="ET305" s="56"/>
      <c r="EU305" s="56"/>
      <c r="EV305" s="56"/>
      <c r="EW305" s="56"/>
      <c r="EX305" s="56"/>
      <c r="EY305" s="56"/>
      <c r="EZ305" s="56"/>
      <c r="FA305" s="56"/>
      <c r="FB305" s="56"/>
      <c r="FC305" s="56"/>
      <c r="FD305" s="56"/>
      <c r="FE305" s="56"/>
      <c r="FF305" s="56"/>
      <c r="FG305" s="56"/>
      <c r="FH305" s="56"/>
      <c r="FI305" s="56"/>
      <c r="FJ305" s="56"/>
      <c r="FK305" s="56"/>
      <c r="FL305" s="56"/>
      <c r="FM305" s="56"/>
      <c r="FN305" s="56"/>
      <c r="FO305" s="56"/>
      <c r="FP305" s="56"/>
      <c r="FQ305" s="56"/>
      <c r="FR305" s="56"/>
      <c r="FS305" s="56"/>
      <c r="FT305" s="56"/>
      <c r="FU305" s="56"/>
      <c r="FV305" s="56"/>
      <c r="FW305" s="56"/>
      <c r="FX305" s="56"/>
      <c r="FY305" s="56"/>
      <c r="FZ305" s="56"/>
      <c r="GA305" s="56"/>
      <c r="GB305" s="56"/>
      <c r="GC305" s="56"/>
      <c r="GD305" s="56"/>
    </row>
    <row r="306" spans="1:70" ht="7.5" customHeight="1">
      <c r="A306" s="202" t="s">
        <v>316</v>
      </c>
      <c r="B306" s="202" t="s">
        <v>316</v>
      </c>
      <c r="C306" s="58"/>
      <c r="D306" s="149"/>
      <c r="E306" s="158"/>
      <c r="G306" s="76"/>
      <c r="H306" s="165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19"/>
      <c r="AF306" s="119"/>
      <c r="AG306" s="119"/>
      <c r="AK306" s="166"/>
      <c r="AL306" s="167"/>
      <c r="AM306" s="77" t="s">
        <v>297</v>
      </c>
      <c r="AN306" s="7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19"/>
      <c r="BB306" s="119"/>
      <c r="BC306" s="166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7"/>
      <c r="BQ306" s="167"/>
      <c r="BR306" s="167"/>
    </row>
    <row r="307" spans="1:186" s="119" customFormat="1" ht="3.75" customHeight="1">
      <c r="A307" s="202"/>
      <c r="B307" s="202"/>
      <c r="C307" s="157"/>
      <c r="D307" s="157"/>
      <c r="E307" s="158"/>
      <c r="F307" s="30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30"/>
      <c r="BV307" s="56"/>
      <c r="BW307" s="56"/>
      <c r="BX307" s="56"/>
      <c r="BY307" s="56"/>
      <c r="BZ307" s="56"/>
      <c r="CA307" s="56"/>
      <c r="CB307" s="56"/>
      <c r="CC307" s="56"/>
      <c r="CD307" s="56"/>
      <c r="CE307" s="56"/>
      <c r="CF307" s="56"/>
      <c r="CG307" s="56"/>
      <c r="CH307" s="56"/>
      <c r="CI307" s="56"/>
      <c r="CJ307" s="56"/>
      <c r="CK307" s="56"/>
      <c r="CL307" s="56"/>
      <c r="CM307" s="56"/>
      <c r="CN307" s="56"/>
      <c r="CO307" s="56"/>
      <c r="CP307" s="56"/>
      <c r="CQ307" s="56"/>
      <c r="CR307" s="56"/>
      <c r="CS307" s="56"/>
      <c r="CT307" s="56"/>
      <c r="CU307" s="56"/>
      <c r="CV307" s="56"/>
      <c r="CW307" s="56"/>
      <c r="CX307" s="56"/>
      <c r="CY307" s="56"/>
      <c r="CZ307" s="56"/>
      <c r="DA307" s="56"/>
      <c r="DB307" s="56"/>
      <c r="DC307" s="56"/>
      <c r="DD307" s="56"/>
      <c r="DE307" s="56"/>
      <c r="DF307" s="56"/>
      <c r="DG307" s="56"/>
      <c r="DH307" s="56"/>
      <c r="DI307" s="56"/>
      <c r="DJ307" s="56"/>
      <c r="DK307" s="56"/>
      <c r="DL307" s="56"/>
      <c r="DM307" s="56"/>
      <c r="DN307" s="56"/>
      <c r="DO307" s="56"/>
      <c r="DP307" s="56"/>
      <c r="DQ307" s="56"/>
      <c r="DR307" s="56"/>
      <c r="DS307" s="56"/>
      <c r="DT307" s="56"/>
      <c r="DU307" s="56"/>
      <c r="DV307" s="56"/>
      <c r="DW307" s="56"/>
      <c r="DX307" s="56"/>
      <c r="DY307" s="56"/>
      <c r="DZ307" s="56"/>
      <c r="EA307" s="56"/>
      <c r="EB307" s="56"/>
      <c r="EC307" s="56"/>
      <c r="ED307" s="56"/>
      <c r="EE307" s="56"/>
      <c r="EF307" s="56"/>
      <c r="EG307" s="56"/>
      <c r="EH307" s="56"/>
      <c r="EI307" s="56"/>
      <c r="EJ307" s="56"/>
      <c r="EK307" s="56"/>
      <c r="EL307" s="56"/>
      <c r="EM307" s="56"/>
      <c r="EN307" s="56"/>
      <c r="EO307" s="56"/>
      <c r="EP307" s="56"/>
      <c r="EQ307" s="56"/>
      <c r="ER307" s="56"/>
      <c r="ES307" s="56"/>
      <c r="ET307" s="56"/>
      <c r="EU307" s="56"/>
      <c r="EV307" s="56"/>
      <c r="EW307" s="56"/>
      <c r="EX307" s="56"/>
      <c r="EY307" s="56"/>
      <c r="EZ307" s="56"/>
      <c r="FA307" s="56"/>
      <c r="FB307" s="56"/>
      <c r="FC307" s="56"/>
      <c r="FD307" s="56"/>
      <c r="FE307" s="56"/>
      <c r="FF307" s="56"/>
      <c r="FG307" s="56"/>
      <c r="FH307" s="56"/>
      <c r="FI307" s="56"/>
      <c r="FJ307" s="56"/>
      <c r="FK307" s="56"/>
      <c r="FL307" s="56"/>
      <c r="FM307" s="56"/>
      <c r="FN307" s="56"/>
      <c r="FO307" s="56"/>
      <c r="FP307" s="56"/>
      <c r="FQ307" s="56"/>
      <c r="FR307" s="56"/>
      <c r="FS307" s="56"/>
      <c r="FT307" s="56"/>
      <c r="FU307" s="56"/>
      <c r="FV307" s="56"/>
      <c r="FW307" s="56"/>
      <c r="FX307" s="56"/>
      <c r="FY307" s="56"/>
      <c r="FZ307" s="56"/>
      <c r="GA307" s="56"/>
      <c r="GB307" s="56"/>
      <c r="GC307" s="56"/>
      <c r="GD307" s="56"/>
    </row>
    <row r="308" spans="1:186" s="119" customFormat="1" ht="10.5" customHeight="1">
      <c r="A308" s="208"/>
      <c r="B308" s="208"/>
      <c r="C308" s="147"/>
      <c r="D308" s="149" t="s">
        <v>306</v>
      </c>
      <c r="E308" s="158"/>
      <c r="F308" s="60"/>
      <c r="G308" s="338"/>
      <c r="H308" s="338"/>
      <c r="I308" s="338"/>
      <c r="J308" s="338"/>
      <c r="K308" s="338"/>
      <c r="L308" s="338"/>
      <c r="M308" s="338"/>
      <c r="N308" s="338"/>
      <c r="O308" s="338"/>
      <c r="P308" s="338"/>
      <c r="Q308" s="338"/>
      <c r="R308" s="338"/>
      <c r="S308" s="338"/>
      <c r="T308" s="338"/>
      <c r="U308" s="338"/>
      <c r="V308" s="338"/>
      <c r="W308" s="338"/>
      <c r="X308" s="338"/>
      <c r="BB308" s="56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V308" s="56"/>
      <c r="BW308" s="56"/>
      <c r="BX308" s="56"/>
      <c r="BY308" s="56"/>
      <c r="BZ308" s="56"/>
      <c r="CA308" s="56"/>
      <c r="CB308" s="56"/>
      <c r="CC308" s="56"/>
      <c r="CD308" s="56"/>
      <c r="CE308" s="56"/>
      <c r="CF308" s="56"/>
      <c r="CG308" s="56"/>
      <c r="CH308" s="56"/>
      <c r="CI308" s="56"/>
      <c r="CJ308" s="56"/>
      <c r="CK308" s="56"/>
      <c r="CL308" s="56"/>
      <c r="CM308" s="56"/>
      <c r="CN308" s="56"/>
      <c r="CO308" s="56"/>
      <c r="CP308" s="56"/>
      <c r="CQ308" s="56"/>
      <c r="CR308" s="56"/>
      <c r="CS308" s="56"/>
      <c r="CT308" s="56"/>
      <c r="CU308" s="56"/>
      <c r="CV308" s="56"/>
      <c r="CW308" s="56"/>
      <c r="CX308" s="56"/>
      <c r="CY308" s="56"/>
      <c r="CZ308" s="56"/>
      <c r="DA308" s="56"/>
      <c r="DB308" s="56"/>
      <c r="DC308" s="56"/>
      <c r="DD308" s="56"/>
      <c r="DE308" s="56"/>
      <c r="DF308" s="56"/>
      <c r="DG308" s="56"/>
      <c r="DH308" s="56"/>
      <c r="DI308" s="56"/>
      <c r="DJ308" s="56"/>
      <c r="DK308" s="56"/>
      <c r="DL308" s="56"/>
      <c r="DM308" s="56"/>
      <c r="DN308" s="56"/>
      <c r="DO308" s="56"/>
      <c r="DP308" s="56"/>
      <c r="DQ308" s="56"/>
      <c r="DR308" s="56"/>
      <c r="DS308" s="56"/>
      <c r="DT308" s="56"/>
      <c r="DU308" s="56"/>
      <c r="DV308" s="56"/>
      <c r="DW308" s="56"/>
      <c r="DX308" s="56"/>
      <c r="DY308" s="56"/>
      <c r="DZ308" s="56"/>
      <c r="EA308" s="56"/>
      <c r="EB308" s="56"/>
      <c r="EC308" s="56"/>
      <c r="ED308" s="56"/>
      <c r="EE308" s="56"/>
      <c r="EF308" s="56"/>
      <c r="EG308" s="56"/>
      <c r="EH308" s="56"/>
      <c r="EI308" s="56"/>
      <c r="EJ308" s="56"/>
      <c r="EK308" s="56"/>
      <c r="EL308" s="56"/>
      <c r="EM308" s="56"/>
      <c r="EN308" s="56"/>
      <c r="EO308" s="56"/>
      <c r="EP308" s="56"/>
      <c r="EQ308" s="56"/>
      <c r="ER308" s="56"/>
      <c r="ES308" s="56"/>
      <c r="ET308" s="56"/>
      <c r="EU308" s="56"/>
      <c r="EV308" s="56"/>
      <c r="EW308" s="56"/>
      <c r="EX308" s="56"/>
      <c r="EY308" s="56"/>
      <c r="EZ308" s="56"/>
      <c r="FA308" s="56"/>
      <c r="FB308" s="56"/>
      <c r="FC308" s="56"/>
      <c r="FD308" s="56"/>
      <c r="FE308" s="56"/>
      <c r="FF308" s="56"/>
      <c r="FG308" s="56"/>
      <c r="FH308" s="56"/>
      <c r="FI308" s="56"/>
      <c r="FJ308" s="56"/>
      <c r="FK308" s="56"/>
      <c r="FL308" s="56"/>
      <c r="FM308" s="56"/>
      <c r="FN308" s="56"/>
      <c r="FO308" s="56"/>
      <c r="FP308" s="56"/>
      <c r="FQ308" s="56"/>
      <c r="FR308" s="56"/>
      <c r="FS308" s="56"/>
      <c r="FT308" s="56"/>
      <c r="FU308" s="56"/>
      <c r="FV308" s="56"/>
      <c r="FW308" s="56"/>
      <c r="FX308" s="56"/>
      <c r="FY308" s="56"/>
      <c r="FZ308" s="56"/>
      <c r="GA308" s="56"/>
      <c r="GB308" s="56"/>
      <c r="GC308" s="56"/>
      <c r="GD308" s="56"/>
    </row>
    <row r="309" spans="1:186" ht="10.5" customHeight="1">
      <c r="A309" s="202"/>
      <c r="B309" s="202"/>
      <c r="C309" s="58"/>
      <c r="D309" s="149"/>
      <c r="E309" s="158"/>
      <c r="G309" s="80" t="s">
        <v>41</v>
      </c>
      <c r="H309" s="168" t="s">
        <v>42</v>
      </c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V309" s="119"/>
      <c r="BW309" s="119"/>
      <c r="BX309" s="119"/>
      <c r="BY309" s="119"/>
      <c r="BZ309" s="119"/>
      <c r="CA309" s="119"/>
      <c r="CB309" s="119"/>
      <c r="CC309" s="119"/>
      <c r="CD309" s="119"/>
      <c r="CE309" s="119"/>
      <c r="CF309" s="119"/>
      <c r="CG309" s="119"/>
      <c r="CH309" s="119"/>
      <c r="CI309" s="119"/>
      <c r="CJ309" s="119"/>
      <c r="CK309" s="119"/>
      <c r="CL309" s="119"/>
      <c r="CM309" s="119"/>
      <c r="CN309" s="119"/>
      <c r="CO309" s="119"/>
      <c r="CP309" s="119"/>
      <c r="CQ309" s="119"/>
      <c r="CR309" s="119"/>
      <c r="CS309" s="119"/>
      <c r="CT309" s="119"/>
      <c r="CU309" s="119"/>
      <c r="CV309" s="119"/>
      <c r="CW309" s="119"/>
      <c r="CX309" s="119"/>
      <c r="CY309" s="119"/>
      <c r="CZ309" s="119"/>
      <c r="DA309" s="119"/>
      <c r="DB309" s="119"/>
      <c r="DC309" s="119"/>
      <c r="DD309" s="119"/>
      <c r="DE309" s="119"/>
      <c r="DF309" s="119"/>
      <c r="DG309" s="119"/>
      <c r="DH309" s="119"/>
      <c r="DI309" s="119"/>
      <c r="DJ309" s="119"/>
      <c r="DK309" s="119"/>
      <c r="DL309" s="119"/>
      <c r="DM309" s="119"/>
      <c r="DN309" s="119"/>
      <c r="DO309" s="119"/>
      <c r="DP309" s="119"/>
      <c r="DQ309" s="119"/>
      <c r="DR309" s="119"/>
      <c r="DS309" s="119"/>
      <c r="DT309" s="119"/>
      <c r="DU309" s="119"/>
      <c r="DV309" s="119"/>
      <c r="DW309" s="119"/>
      <c r="DX309" s="119"/>
      <c r="DY309" s="119"/>
      <c r="DZ309" s="119"/>
      <c r="EA309" s="119"/>
      <c r="EB309" s="119"/>
      <c r="EC309" s="119"/>
      <c r="ED309" s="119"/>
      <c r="EE309" s="119"/>
      <c r="EF309" s="119"/>
      <c r="EG309" s="119"/>
      <c r="EH309" s="119"/>
      <c r="EI309" s="119"/>
      <c r="EJ309" s="119"/>
      <c r="EK309" s="119"/>
      <c r="EL309" s="119"/>
      <c r="EM309" s="119"/>
      <c r="EN309" s="119"/>
      <c r="EO309" s="119"/>
      <c r="EP309" s="119"/>
      <c r="EQ309" s="119"/>
      <c r="ER309" s="119"/>
      <c r="ES309" s="119"/>
      <c r="ET309" s="119"/>
      <c r="EU309" s="119"/>
      <c r="EV309" s="119"/>
      <c r="EW309" s="119"/>
      <c r="EX309" s="119"/>
      <c r="EY309" s="119"/>
      <c r="EZ309" s="119"/>
      <c r="FA309" s="119"/>
      <c r="FB309" s="119"/>
      <c r="FC309" s="119"/>
      <c r="FD309" s="119"/>
      <c r="FE309" s="119"/>
      <c r="FF309" s="119"/>
      <c r="FG309" s="119"/>
      <c r="FH309" s="119"/>
      <c r="FI309" s="119"/>
      <c r="FJ309" s="119"/>
      <c r="FK309" s="119"/>
      <c r="FL309" s="119"/>
      <c r="FM309" s="119"/>
      <c r="FN309" s="119"/>
      <c r="FO309" s="119"/>
      <c r="FP309" s="119"/>
      <c r="FQ309" s="119"/>
      <c r="FR309" s="119"/>
      <c r="FS309" s="119"/>
      <c r="FT309" s="119"/>
      <c r="FU309" s="119"/>
      <c r="FV309" s="119"/>
      <c r="FW309" s="119"/>
      <c r="FX309" s="119"/>
      <c r="FY309" s="119"/>
      <c r="FZ309" s="119"/>
      <c r="GA309" s="119"/>
      <c r="GB309" s="119"/>
      <c r="GC309" s="119"/>
      <c r="GD309" s="119"/>
    </row>
    <row r="310" spans="1:186" ht="3.75" customHeight="1">
      <c r="A310" s="202"/>
      <c r="B310" s="202"/>
      <c r="C310" s="58"/>
      <c r="D310" s="149"/>
      <c r="E310" s="158"/>
      <c r="F310" s="119"/>
      <c r="BA310" s="119"/>
      <c r="BV310" s="119"/>
      <c r="BW310" s="119"/>
      <c r="BX310" s="119"/>
      <c r="BY310" s="119"/>
      <c r="BZ310" s="119"/>
      <c r="CA310" s="119"/>
      <c r="CB310" s="119"/>
      <c r="CC310" s="119"/>
      <c r="CD310" s="119"/>
      <c r="CE310" s="119"/>
      <c r="CF310" s="119"/>
      <c r="CG310" s="119"/>
      <c r="CH310" s="119"/>
      <c r="CI310" s="119"/>
      <c r="CJ310" s="119"/>
      <c r="CK310" s="119"/>
      <c r="CL310" s="119"/>
      <c r="CM310" s="119"/>
      <c r="CN310" s="119"/>
      <c r="CO310" s="119"/>
      <c r="CP310" s="119"/>
      <c r="CQ310" s="119"/>
      <c r="CR310" s="119"/>
      <c r="CS310" s="119"/>
      <c r="CT310" s="119"/>
      <c r="CU310" s="119"/>
      <c r="CV310" s="119"/>
      <c r="CW310" s="119"/>
      <c r="CX310" s="119"/>
      <c r="CY310" s="119"/>
      <c r="CZ310" s="119"/>
      <c r="DA310" s="119"/>
      <c r="DB310" s="119"/>
      <c r="DC310" s="119"/>
      <c r="DD310" s="119"/>
      <c r="DE310" s="119"/>
      <c r="DF310" s="119"/>
      <c r="DG310" s="119"/>
      <c r="DH310" s="119"/>
      <c r="DI310" s="119"/>
      <c r="DJ310" s="119"/>
      <c r="DK310" s="119"/>
      <c r="DL310" s="119"/>
      <c r="DM310" s="119"/>
      <c r="DN310" s="119"/>
      <c r="DO310" s="119"/>
      <c r="DP310" s="119"/>
      <c r="DQ310" s="119"/>
      <c r="DR310" s="119"/>
      <c r="DS310" s="119"/>
      <c r="DT310" s="119"/>
      <c r="DU310" s="119"/>
      <c r="DV310" s="119"/>
      <c r="DW310" s="119"/>
      <c r="DX310" s="119"/>
      <c r="DY310" s="119"/>
      <c r="DZ310" s="119"/>
      <c r="EA310" s="119"/>
      <c r="EB310" s="119"/>
      <c r="EC310" s="119"/>
      <c r="ED310" s="119"/>
      <c r="EE310" s="119"/>
      <c r="EF310" s="119"/>
      <c r="EG310" s="119"/>
      <c r="EH310" s="119"/>
      <c r="EI310" s="119"/>
      <c r="EJ310" s="119"/>
      <c r="EK310" s="119"/>
      <c r="EL310" s="119"/>
      <c r="EM310" s="119"/>
      <c r="EN310" s="119"/>
      <c r="EO310" s="119"/>
      <c r="EP310" s="119"/>
      <c r="EQ310" s="119"/>
      <c r="ER310" s="119"/>
      <c r="ES310" s="119"/>
      <c r="ET310" s="119"/>
      <c r="EU310" s="119"/>
      <c r="EV310" s="119"/>
      <c r="EW310" s="119"/>
      <c r="EX310" s="119"/>
      <c r="EY310" s="119"/>
      <c r="EZ310" s="119"/>
      <c r="FA310" s="119"/>
      <c r="FB310" s="119"/>
      <c r="FC310" s="119"/>
      <c r="FD310" s="119"/>
      <c r="FE310" s="119"/>
      <c r="FF310" s="119"/>
      <c r="FG310" s="119"/>
      <c r="FH310" s="119"/>
      <c r="FI310" s="119"/>
      <c r="FJ310" s="119"/>
      <c r="FK310" s="119"/>
      <c r="FL310" s="119"/>
      <c r="FM310" s="119"/>
      <c r="FN310" s="119"/>
      <c r="FO310" s="119"/>
      <c r="FP310" s="119"/>
      <c r="FQ310" s="119"/>
      <c r="FR310" s="119"/>
      <c r="FS310" s="119"/>
      <c r="FT310" s="119"/>
      <c r="FU310" s="119"/>
      <c r="FV310" s="119"/>
      <c r="FW310" s="119"/>
      <c r="FX310" s="119"/>
      <c r="FY310" s="119"/>
      <c r="FZ310" s="119"/>
      <c r="GA310" s="119"/>
      <c r="GB310" s="119"/>
      <c r="GC310" s="119"/>
      <c r="GD310" s="119"/>
    </row>
    <row r="311" spans="1:186" ht="10.5" customHeight="1">
      <c r="A311" s="202"/>
      <c r="B311" s="202"/>
      <c r="C311" s="58"/>
      <c r="D311" s="149"/>
      <c r="E311" s="158"/>
      <c r="G311" s="137" t="s">
        <v>298</v>
      </c>
      <c r="H311" s="78"/>
      <c r="I311" s="78"/>
      <c r="J311" s="78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54"/>
      <c r="AF311" s="54"/>
      <c r="AG311" s="54"/>
      <c r="AH311" s="54"/>
      <c r="AI311" s="54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119"/>
      <c r="BC311" s="138"/>
      <c r="BD311" s="89"/>
      <c r="BE311" s="89"/>
      <c r="BF311" s="89"/>
      <c r="BG311" s="89"/>
      <c r="BH311" s="89"/>
      <c r="BI311" s="89"/>
      <c r="BJ311" s="89"/>
      <c r="BK311" s="89"/>
      <c r="BL311" s="89"/>
      <c r="BM311" s="89"/>
      <c r="BN311" s="89"/>
      <c r="BO311" s="89"/>
      <c r="BP311" s="89"/>
      <c r="BQ311" s="89"/>
      <c r="BR311" s="89"/>
      <c r="BV311" s="156"/>
      <c r="BW311" s="156"/>
      <c r="BX311" s="156"/>
      <c r="BY311" s="156"/>
      <c r="BZ311" s="156"/>
      <c r="CA311" s="156"/>
      <c r="CB311" s="156"/>
      <c r="CC311" s="156"/>
      <c r="CD311" s="156"/>
      <c r="CE311" s="156"/>
      <c r="CF311" s="156"/>
      <c r="CG311" s="156"/>
      <c r="CH311" s="156"/>
      <c r="CI311" s="156"/>
      <c r="CJ311" s="156"/>
      <c r="CK311" s="156"/>
      <c r="CL311" s="156"/>
      <c r="CM311" s="156"/>
      <c r="CN311" s="156"/>
      <c r="CO311" s="156"/>
      <c r="CP311" s="156"/>
      <c r="CQ311" s="156"/>
      <c r="CR311" s="156"/>
      <c r="CS311" s="156"/>
      <c r="CT311" s="156"/>
      <c r="CU311" s="156"/>
      <c r="CV311" s="156"/>
      <c r="CW311" s="156"/>
      <c r="CX311" s="156"/>
      <c r="CY311" s="156"/>
      <c r="CZ311" s="156"/>
      <c r="DA311" s="156"/>
      <c r="DB311" s="156"/>
      <c r="DC311" s="156"/>
      <c r="DD311" s="156"/>
      <c r="DE311" s="156"/>
      <c r="DF311" s="156"/>
      <c r="DG311" s="156"/>
      <c r="DH311" s="156"/>
      <c r="DI311" s="156"/>
      <c r="DJ311" s="156"/>
      <c r="DK311" s="156"/>
      <c r="DL311" s="156"/>
      <c r="DM311" s="156"/>
      <c r="DN311" s="156"/>
      <c r="DO311" s="156"/>
      <c r="DP311" s="156"/>
      <c r="DQ311" s="156"/>
      <c r="DR311" s="156"/>
      <c r="DS311" s="156"/>
      <c r="DT311" s="156"/>
      <c r="DU311" s="156"/>
      <c r="DV311" s="156"/>
      <c r="DW311" s="156"/>
      <c r="DX311" s="156"/>
      <c r="DY311" s="156"/>
      <c r="DZ311" s="156"/>
      <c r="EA311" s="156"/>
      <c r="EB311" s="156"/>
      <c r="EC311" s="156"/>
      <c r="ED311" s="156"/>
      <c r="EE311" s="156"/>
      <c r="EF311" s="156"/>
      <c r="EG311" s="156"/>
      <c r="EH311" s="156"/>
      <c r="EI311" s="156"/>
      <c r="EJ311" s="156"/>
      <c r="EK311" s="156"/>
      <c r="EL311" s="156"/>
      <c r="EM311" s="156"/>
      <c r="EN311" s="156"/>
      <c r="EO311" s="156"/>
      <c r="EP311" s="156"/>
      <c r="EQ311" s="156"/>
      <c r="ER311" s="156"/>
      <c r="ES311" s="156"/>
      <c r="ET311" s="156"/>
      <c r="EU311" s="156"/>
      <c r="EV311" s="156"/>
      <c r="EW311" s="156"/>
      <c r="EX311" s="156"/>
      <c r="EY311" s="156"/>
      <c r="EZ311" s="156"/>
      <c r="FA311" s="156"/>
      <c r="FB311" s="156"/>
      <c r="FC311" s="156"/>
      <c r="FD311" s="156"/>
      <c r="FE311" s="156"/>
      <c r="FF311" s="156"/>
      <c r="FG311" s="156"/>
      <c r="FH311" s="156"/>
      <c r="FI311" s="156"/>
      <c r="FJ311" s="156"/>
      <c r="FK311" s="156"/>
      <c r="FL311" s="156"/>
      <c r="FM311" s="156"/>
      <c r="FN311" s="156"/>
      <c r="FO311" s="156"/>
      <c r="FP311" s="156"/>
      <c r="FQ311" s="156"/>
      <c r="FR311" s="156"/>
      <c r="FS311" s="156"/>
      <c r="FT311" s="156"/>
      <c r="FU311" s="156"/>
      <c r="FV311" s="156"/>
      <c r="FW311" s="156"/>
      <c r="FX311" s="156"/>
      <c r="FY311" s="156"/>
      <c r="FZ311" s="156"/>
      <c r="GA311" s="156"/>
      <c r="GB311" s="156"/>
      <c r="GC311" s="156"/>
      <c r="GD311" s="156"/>
    </row>
    <row r="312" spans="1:186" ht="10.5" customHeight="1">
      <c r="A312" s="202"/>
      <c r="B312" s="202"/>
      <c r="C312" s="58"/>
      <c r="D312" s="149"/>
      <c r="E312" s="158"/>
      <c r="G312" s="79" t="s">
        <v>299</v>
      </c>
      <c r="H312" s="137" t="s">
        <v>300</v>
      </c>
      <c r="I312" s="137"/>
      <c r="J312" s="137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  <c r="AG312" s="11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119"/>
      <c r="BB312" s="119"/>
      <c r="BC312" s="81" t="s">
        <v>45</v>
      </c>
      <c r="BD312" s="169" t="s">
        <v>302</v>
      </c>
      <c r="BE312" s="30"/>
      <c r="BF312" s="82"/>
      <c r="BG312" s="30"/>
      <c r="BH312" s="30"/>
      <c r="BI312" s="82"/>
      <c r="BJ312" s="82"/>
      <c r="BK312" s="82"/>
      <c r="BL312" s="82"/>
      <c r="BM312" s="82"/>
      <c r="BN312" s="82"/>
      <c r="BO312" s="82"/>
      <c r="BP312" s="82"/>
      <c r="BQ312" s="82"/>
      <c r="BR312" s="83"/>
      <c r="BV312" s="156"/>
      <c r="BW312" s="156"/>
      <c r="BX312" s="156"/>
      <c r="BY312" s="156"/>
      <c r="BZ312" s="156"/>
      <c r="CA312" s="156"/>
      <c r="CB312" s="156"/>
      <c r="CC312" s="156"/>
      <c r="CD312" s="156"/>
      <c r="CE312" s="156"/>
      <c r="CF312" s="156"/>
      <c r="CG312" s="156"/>
      <c r="CH312" s="156"/>
      <c r="CI312" s="156"/>
      <c r="CJ312" s="156"/>
      <c r="CK312" s="156"/>
      <c r="CL312" s="156"/>
      <c r="CM312" s="156"/>
      <c r="CN312" s="156"/>
      <c r="CO312" s="156"/>
      <c r="CP312" s="156"/>
      <c r="CQ312" s="156"/>
      <c r="CR312" s="156"/>
      <c r="CS312" s="156"/>
      <c r="CT312" s="156"/>
      <c r="CU312" s="156"/>
      <c r="CV312" s="156"/>
      <c r="CW312" s="156"/>
      <c r="CX312" s="156"/>
      <c r="CY312" s="156"/>
      <c r="CZ312" s="156"/>
      <c r="DA312" s="156"/>
      <c r="DB312" s="156"/>
      <c r="DC312" s="156"/>
      <c r="DD312" s="156"/>
      <c r="DE312" s="156"/>
      <c r="DF312" s="156"/>
      <c r="DG312" s="156"/>
      <c r="DH312" s="156"/>
      <c r="DI312" s="156"/>
      <c r="DJ312" s="156"/>
      <c r="DK312" s="156"/>
      <c r="DL312" s="156"/>
      <c r="DM312" s="156"/>
      <c r="DN312" s="156"/>
      <c r="DO312" s="156"/>
      <c r="DP312" s="156"/>
      <c r="DQ312" s="156"/>
      <c r="DR312" s="156"/>
      <c r="DS312" s="156"/>
      <c r="DT312" s="156"/>
      <c r="DU312" s="156"/>
      <c r="DV312" s="156"/>
      <c r="DW312" s="156"/>
      <c r="DX312" s="156"/>
      <c r="DY312" s="156"/>
      <c r="DZ312" s="156"/>
      <c r="EA312" s="156"/>
      <c r="EB312" s="156"/>
      <c r="EC312" s="156"/>
      <c r="ED312" s="156"/>
      <c r="EE312" s="156"/>
      <c r="EF312" s="156"/>
      <c r="EG312" s="156"/>
      <c r="EH312" s="156"/>
      <c r="EI312" s="156"/>
      <c r="EJ312" s="156"/>
      <c r="EK312" s="156"/>
      <c r="EL312" s="156"/>
      <c r="EM312" s="156"/>
      <c r="EN312" s="156"/>
      <c r="EO312" s="156"/>
      <c r="EP312" s="156"/>
      <c r="EQ312" s="156"/>
      <c r="ER312" s="156"/>
      <c r="ES312" s="156"/>
      <c r="ET312" s="156"/>
      <c r="EU312" s="156"/>
      <c r="EV312" s="156"/>
      <c r="EW312" s="156"/>
      <c r="EX312" s="156"/>
      <c r="EY312" s="156"/>
      <c r="EZ312" s="156"/>
      <c r="FA312" s="156"/>
      <c r="FB312" s="156"/>
      <c r="FC312" s="156"/>
      <c r="FD312" s="156"/>
      <c r="FE312" s="156"/>
      <c r="FF312" s="156"/>
      <c r="FG312" s="156"/>
      <c r="FH312" s="156"/>
      <c r="FI312" s="156"/>
      <c r="FJ312" s="156"/>
      <c r="FK312" s="156"/>
      <c r="FL312" s="156"/>
      <c r="FM312" s="156"/>
      <c r="FN312" s="156"/>
      <c r="FO312" s="156"/>
      <c r="FP312" s="156"/>
      <c r="FQ312" s="156"/>
      <c r="FR312" s="156"/>
      <c r="FS312" s="156"/>
      <c r="FT312" s="156"/>
      <c r="FU312" s="156"/>
      <c r="FV312" s="156"/>
      <c r="FW312" s="156"/>
      <c r="FX312" s="156"/>
      <c r="FY312" s="156"/>
      <c r="FZ312" s="156"/>
      <c r="GA312" s="156"/>
      <c r="GB312" s="156"/>
      <c r="GC312" s="156"/>
      <c r="GD312" s="156"/>
    </row>
    <row r="313" spans="1:186" ht="10.5" customHeight="1">
      <c r="A313" s="202"/>
      <c r="B313" s="202"/>
      <c r="C313" s="58"/>
      <c r="D313" s="149"/>
      <c r="E313" s="158"/>
      <c r="G313" s="79" t="s">
        <v>299</v>
      </c>
      <c r="H313" s="137" t="s">
        <v>301</v>
      </c>
      <c r="I313" s="137"/>
      <c r="J313" s="137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119"/>
      <c r="BB313" s="119"/>
      <c r="BC313" s="166" t="s">
        <v>43</v>
      </c>
      <c r="BD313" s="304">
        <f>AN38</f>
        <v>0</v>
      </c>
      <c r="BE313" s="304"/>
      <c r="BF313" s="304"/>
      <c r="BG313" s="304"/>
      <c r="BH313" s="304"/>
      <c r="BI313" s="304"/>
      <c r="BJ313" s="304"/>
      <c r="BK313" s="304"/>
      <c r="BL313" s="304"/>
      <c r="BM313" s="304"/>
      <c r="BN313" s="304"/>
      <c r="BO313" s="304"/>
      <c r="BP313" s="304"/>
      <c r="BQ313" s="304"/>
      <c r="BR313" s="304"/>
      <c r="BV313" s="156"/>
      <c r="BW313" s="156"/>
      <c r="BX313" s="156"/>
      <c r="BY313" s="156"/>
      <c r="BZ313" s="156"/>
      <c r="CA313" s="156"/>
      <c r="CB313" s="156"/>
      <c r="CC313" s="156"/>
      <c r="CD313" s="156"/>
      <c r="CE313" s="156"/>
      <c r="CF313" s="156"/>
      <c r="CG313" s="156"/>
      <c r="CH313" s="156"/>
      <c r="CI313" s="156"/>
      <c r="CJ313" s="156"/>
      <c r="CK313" s="156"/>
      <c r="CL313" s="156"/>
      <c r="CM313" s="156"/>
      <c r="CN313" s="156"/>
      <c r="CO313" s="156"/>
      <c r="CP313" s="156"/>
      <c r="CQ313" s="156"/>
      <c r="CR313" s="156"/>
      <c r="CS313" s="156"/>
      <c r="CT313" s="156"/>
      <c r="CU313" s="156"/>
      <c r="CV313" s="156"/>
      <c r="CW313" s="156"/>
      <c r="CX313" s="156"/>
      <c r="CY313" s="156"/>
      <c r="CZ313" s="156"/>
      <c r="DA313" s="156"/>
      <c r="DB313" s="156"/>
      <c r="DC313" s="156"/>
      <c r="DD313" s="156"/>
      <c r="DE313" s="156"/>
      <c r="DF313" s="156"/>
      <c r="DG313" s="156"/>
      <c r="DH313" s="156"/>
      <c r="DI313" s="156"/>
      <c r="DJ313" s="156"/>
      <c r="DK313" s="156"/>
      <c r="DL313" s="156"/>
      <c r="DM313" s="156"/>
      <c r="DN313" s="156"/>
      <c r="DO313" s="156"/>
      <c r="DP313" s="156"/>
      <c r="DQ313" s="156"/>
      <c r="DR313" s="156"/>
      <c r="DS313" s="156"/>
      <c r="DT313" s="156"/>
      <c r="DU313" s="156"/>
      <c r="DV313" s="156"/>
      <c r="DW313" s="156"/>
      <c r="DX313" s="156"/>
      <c r="DY313" s="156"/>
      <c r="DZ313" s="156"/>
      <c r="EA313" s="156"/>
      <c r="EB313" s="156"/>
      <c r="EC313" s="156"/>
      <c r="ED313" s="156"/>
      <c r="EE313" s="156"/>
      <c r="EF313" s="156"/>
      <c r="EG313" s="156"/>
      <c r="EH313" s="156"/>
      <c r="EI313" s="156"/>
      <c r="EJ313" s="156"/>
      <c r="EK313" s="156"/>
      <c r="EL313" s="156"/>
      <c r="EM313" s="156"/>
      <c r="EN313" s="156"/>
      <c r="EO313" s="156"/>
      <c r="EP313" s="156"/>
      <c r="EQ313" s="156"/>
      <c r="ER313" s="156"/>
      <c r="ES313" s="156"/>
      <c r="ET313" s="156"/>
      <c r="EU313" s="156"/>
      <c r="EV313" s="156"/>
      <c r="EW313" s="156"/>
      <c r="EX313" s="156"/>
      <c r="EY313" s="156"/>
      <c r="EZ313" s="156"/>
      <c r="FA313" s="156"/>
      <c r="FB313" s="156"/>
      <c r="FC313" s="156"/>
      <c r="FD313" s="156"/>
      <c r="FE313" s="156"/>
      <c r="FF313" s="156"/>
      <c r="FG313" s="156"/>
      <c r="FH313" s="156"/>
      <c r="FI313" s="156"/>
      <c r="FJ313" s="156"/>
      <c r="FK313" s="156"/>
      <c r="FL313" s="156"/>
      <c r="FM313" s="156"/>
      <c r="FN313" s="156"/>
      <c r="FO313" s="156"/>
      <c r="FP313" s="156"/>
      <c r="FQ313" s="156"/>
      <c r="FR313" s="156"/>
      <c r="FS313" s="156"/>
      <c r="FT313" s="156"/>
      <c r="FU313" s="156"/>
      <c r="FV313" s="156"/>
      <c r="FW313" s="156"/>
      <c r="FX313" s="156"/>
      <c r="FY313" s="156"/>
      <c r="FZ313" s="156"/>
      <c r="GA313" s="156"/>
      <c r="GB313" s="156"/>
      <c r="GC313" s="156"/>
      <c r="GD313" s="156"/>
    </row>
    <row r="314" spans="1:186" ht="10.5" customHeight="1">
      <c r="A314" s="202"/>
      <c r="B314" s="202"/>
      <c r="C314" s="58"/>
      <c r="D314" s="149"/>
      <c r="E314" s="158"/>
      <c r="G314" s="137"/>
      <c r="H314" s="137"/>
      <c r="I314" s="137" t="s">
        <v>327</v>
      </c>
      <c r="J314" s="137"/>
      <c r="AE314" s="119"/>
      <c r="AF314" s="119"/>
      <c r="AG314" s="11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119"/>
      <c r="BB314" s="119"/>
      <c r="BC314" s="166" t="s">
        <v>44</v>
      </c>
      <c r="BD314" s="302">
        <f>BF38</f>
        <v>0</v>
      </c>
      <c r="BE314" s="303"/>
      <c r="BF314" s="303"/>
      <c r="BG314" s="303"/>
      <c r="BH314" s="303"/>
      <c r="BI314" s="303"/>
      <c r="BJ314" s="303"/>
      <c r="BK314" s="303"/>
      <c r="BL314" s="303"/>
      <c r="BM314" s="303"/>
      <c r="BN314" s="303"/>
      <c r="BO314" s="303"/>
      <c r="BP314" s="303"/>
      <c r="BQ314" s="303"/>
      <c r="BR314" s="303"/>
      <c r="BV314" s="70"/>
      <c r="BW314" s="70"/>
      <c r="BX314" s="70"/>
      <c r="BY314" s="70"/>
      <c r="BZ314" s="70"/>
      <c r="CA314" s="70"/>
      <c r="CB314" s="70"/>
      <c r="CC314" s="70"/>
      <c r="CD314" s="70"/>
      <c r="CE314" s="70"/>
      <c r="CF314" s="70"/>
      <c r="CG314" s="70"/>
      <c r="CH314" s="70"/>
      <c r="CI314" s="70"/>
      <c r="CJ314" s="70"/>
      <c r="CK314" s="70"/>
      <c r="CL314" s="70"/>
      <c r="CM314" s="70"/>
      <c r="CN314" s="70"/>
      <c r="CO314" s="70"/>
      <c r="CP314" s="70"/>
      <c r="CQ314" s="70"/>
      <c r="CR314" s="70"/>
      <c r="CS314" s="70"/>
      <c r="CT314" s="70"/>
      <c r="CU314" s="70"/>
      <c r="CV314" s="70"/>
      <c r="CW314" s="70"/>
      <c r="CX314" s="70"/>
      <c r="CY314" s="70"/>
      <c r="CZ314" s="70"/>
      <c r="DA314" s="70"/>
      <c r="DB314" s="70"/>
      <c r="DC314" s="70"/>
      <c r="DD314" s="70"/>
      <c r="DE314" s="70"/>
      <c r="DF314" s="70"/>
      <c r="DG314" s="70"/>
      <c r="DH314" s="70"/>
      <c r="DI314" s="70"/>
      <c r="DJ314" s="70"/>
      <c r="DK314" s="70"/>
      <c r="DL314" s="70"/>
      <c r="DM314" s="70"/>
      <c r="DN314" s="70"/>
      <c r="DO314" s="70"/>
      <c r="DP314" s="70"/>
      <c r="DQ314" s="70"/>
      <c r="DR314" s="70"/>
      <c r="DS314" s="70"/>
      <c r="DT314" s="70"/>
      <c r="DU314" s="70"/>
      <c r="DV314" s="70"/>
      <c r="DW314" s="70"/>
      <c r="DX314" s="70"/>
      <c r="DY314" s="70"/>
      <c r="DZ314" s="70"/>
      <c r="EA314" s="70"/>
      <c r="EB314" s="70"/>
      <c r="EC314" s="70"/>
      <c r="ED314" s="70"/>
      <c r="EE314" s="70"/>
      <c r="EF314" s="70"/>
      <c r="EG314" s="70"/>
      <c r="EH314" s="70"/>
      <c r="EI314" s="70"/>
      <c r="EJ314" s="70"/>
      <c r="EK314" s="70"/>
      <c r="EL314" s="70"/>
      <c r="EM314" s="70"/>
      <c r="EN314" s="70"/>
      <c r="EO314" s="70"/>
      <c r="EP314" s="70"/>
      <c r="EQ314" s="70"/>
      <c r="ER314" s="70"/>
      <c r="ES314" s="70"/>
      <c r="ET314" s="70"/>
      <c r="EU314" s="70"/>
      <c r="EV314" s="70"/>
      <c r="EW314" s="70"/>
      <c r="EX314" s="70"/>
      <c r="EY314" s="70"/>
      <c r="EZ314" s="70"/>
      <c r="FA314" s="70"/>
      <c r="FB314" s="70"/>
      <c r="FC314" s="70"/>
      <c r="FD314" s="70"/>
      <c r="FE314" s="70"/>
      <c r="FF314" s="70"/>
      <c r="FG314" s="70"/>
      <c r="FH314" s="70"/>
      <c r="FI314" s="70"/>
      <c r="FJ314" s="70"/>
      <c r="FK314" s="70"/>
      <c r="FL314" s="70"/>
      <c r="FM314" s="70"/>
      <c r="FN314" s="70"/>
      <c r="FO314" s="70"/>
      <c r="FP314" s="70"/>
      <c r="FQ314" s="70"/>
      <c r="FR314" s="70"/>
      <c r="FS314" s="70"/>
      <c r="FT314" s="70"/>
      <c r="FU314" s="70"/>
      <c r="FV314" s="70"/>
      <c r="FW314" s="70"/>
      <c r="FX314" s="70"/>
      <c r="FY314" s="70"/>
      <c r="FZ314" s="70"/>
      <c r="GA314" s="70"/>
      <c r="GB314" s="70"/>
      <c r="GC314" s="70"/>
      <c r="GD314" s="70"/>
    </row>
    <row r="315" spans="1:186" ht="10.5" customHeight="1">
      <c r="A315" s="202"/>
      <c r="B315" s="202"/>
      <c r="C315" s="58"/>
      <c r="D315" s="149"/>
      <c r="E315" s="158"/>
      <c r="I315" s="137" t="s">
        <v>328</v>
      </c>
      <c r="AE315" s="119"/>
      <c r="AF315" s="119"/>
      <c r="AG315" s="11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119"/>
      <c r="BB315" s="119"/>
      <c r="BC315" s="166" t="s">
        <v>46</v>
      </c>
      <c r="BD315" s="301" t="str">
        <f>AX38&amp;" - "&amp;BD38</f>
        <v> - </v>
      </c>
      <c r="BE315" s="301"/>
      <c r="BF315" s="301"/>
      <c r="BG315" s="301"/>
      <c r="BH315" s="301"/>
      <c r="BI315" s="301"/>
      <c r="BJ315" s="301"/>
      <c r="BK315" s="301"/>
      <c r="BL315" s="301"/>
      <c r="BM315" s="301"/>
      <c r="BN315" s="301"/>
      <c r="BO315" s="301"/>
      <c r="BP315" s="301"/>
      <c r="BQ315" s="301"/>
      <c r="BR315" s="301"/>
      <c r="BV315" s="70"/>
      <c r="BW315" s="70"/>
      <c r="BX315" s="70"/>
      <c r="BY315" s="70"/>
      <c r="BZ315" s="70"/>
      <c r="CA315" s="70"/>
      <c r="CB315" s="70"/>
      <c r="CC315" s="70"/>
      <c r="CD315" s="70"/>
      <c r="CE315" s="70"/>
      <c r="CF315" s="70"/>
      <c r="CG315" s="70"/>
      <c r="CH315" s="70"/>
      <c r="CI315" s="70"/>
      <c r="CJ315" s="70"/>
      <c r="CK315" s="70"/>
      <c r="CL315" s="70"/>
      <c r="CM315" s="70"/>
      <c r="CN315" s="70"/>
      <c r="CO315" s="70"/>
      <c r="CP315" s="70"/>
      <c r="CQ315" s="70"/>
      <c r="CR315" s="70"/>
      <c r="CS315" s="70"/>
      <c r="CT315" s="70"/>
      <c r="CU315" s="70"/>
      <c r="CV315" s="70"/>
      <c r="CW315" s="70"/>
      <c r="CX315" s="70"/>
      <c r="CY315" s="70"/>
      <c r="CZ315" s="70"/>
      <c r="DA315" s="70"/>
      <c r="DB315" s="70"/>
      <c r="DC315" s="70"/>
      <c r="DD315" s="70"/>
      <c r="DE315" s="70"/>
      <c r="DF315" s="70"/>
      <c r="DG315" s="70"/>
      <c r="DH315" s="70"/>
      <c r="DI315" s="70"/>
      <c r="DJ315" s="70"/>
      <c r="DK315" s="70"/>
      <c r="DL315" s="70"/>
      <c r="DM315" s="70"/>
      <c r="DN315" s="70"/>
      <c r="DO315" s="70"/>
      <c r="DP315" s="70"/>
      <c r="DQ315" s="70"/>
      <c r="DR315" s="70"/>
      <c r="DS315" s="70"/>
      <c r="DT315" s="70"/>
      <c r="DU315" s="70"/>
      <c r="DV315" s="70"/>
      <c r="DW315" s="70"/>
      <c r="DX315" s="70"/>
      <c r="DY315" s="70"/>
      <c r="DZ315" s="70"/>
      <c r="EA315" s="70"/>
      <c r="EB315" s="70"/>
      <c r="EC315" s="70"/>
      <c r="ED315" s="70"/>
      <c r="EE315" s="70"/>
      <c r="EF315" s="70"/>
      <c r="EG315" s="70"/>
      <c r="EH315" s="70"/>
      <c r="EI315" s="70"/>
      <c r="EJ315" s="70"/>
      <c r="EK315" s="70"/>
      <c r="EL315" s="70"/>
      <c r="EM315" s="70"/>
      <c r="EN315" s="70"/>
      <c r="EO315" s="70"/>
      <c r="EP315" s="70"/>
      <c r="EQ315" s="70"/>
      <c r="ER315" s="70"/>
      <c r="ES315" s="70"/>
      <c r="ET315" s="70"/>
      <c r="EU315" s="70"/>
      <c r="EV315" s="70"/>
      <c r="EW315" s="70"/>
      <c r="EX315" s="70"/>
      <c r="EY315" s="70"/>
      <c r="EZ315" s="70"/>
      <c r="FA315" s="70"/>
      <c r="FB315" s="70"/>
      <c r="FC315" s="70"/>
      <c r="FD315" s="70"/>
      <c r="FE315" s="70"/>
      <c r="FF315" s="70"/>
      <c r="FG315" s="70"/>
      <c r="FH315" s="70"/>
      <c r="FI315" s="70"/>
      <c r="FJ315" s="70"/>
      <c r="FK315" s="70"/>
      <c r="FL315" s="70"/>
      <c r="FM315" s="70"/>
      <c r="FN315" s="70"/>
      <c r="FO315" s="70"/>
      <c r="FP315" s="70"/>
      <c r="FQ315" s="70"/>
      <c r="FR315" s="70"/>
      <c r="FS315" s="70"/>
      <c r="FT315" s="70"/>
      <c r="FU315" s="70"/>
      <c r="FV315" s="70"/>
      <c r="FW315" s="70"/>
      <c r="FX315" s="70"/>
      <c r="FY315" s="70"/>
      <c r="FZ315" s="70"/>
      <c r="GA315" s="70"/>
      <c r="GB315" s="70"/>
      <c r="GC315" s="70"/>
      <c r="GD315" s="70"/>
    </row>
    <row r="316" spans="1:186" s="119" customFormat="1" ht="3.75" customHeight="1">
      <c r="A316" s="202" t="s">
        <v>317</v>
      </c>
      <c r="B316" s="202" t="s">
        <v>317</v>
      </c>
      <c r="C316" s="157"/>
      <c r="D316" s="157"/>
      <c r="E316" s="158"/>
      <c r="F316" s="30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30"/>
      <c r="BV316" s="70"/>
      <c r="BW316" s="70"/>
      <c r="BX316" s="70"/>
      <c r="BY316" s="70"/>
      <c r="BZ316" s="70"/>
      <c r="CA316" s="70"/>
      <c r="CB316" s="70"/>
      <c r="CC316" s="70"/>
      <c r="CD316" s="70"/>
      <c r="CE316" s="70"/>
      <c r="CF316" s="70"/>
      <c r="CG316" s="70"/>
      <c r="CH316" s="70"/>
      <c r="CI316" s="70"/>
      <c r="CJ316" s="70"/>
      <c r="CK316" s="70"/>
      <c r="CL316" s="70"/>
      <c r="CM316" s="70"/>
      <c r="CN316" s="70"/>
      <c r="CO316" s="70"/>
      <c r="CP316" s="70"/>
      <c r="CQ316" s="70"/>
      <c r="CR316" s="70"/>
      <c r="CS316" s="70"/>
      <c r="CT316" s="70"/>
      <c r="CU316" s="70"/>
      <c r="CV316" s="70"/>
      <c r="CW316" s="70"/>
      <c r="CX316" s="70"/>
      <c r="CY316" s="70"/>
      <c r="CZ316" s="70"/>
      <c r="DA316" s="70"/>
      <c r="DB316" s="70"/>
      <c r="DC316" s="70"/>
      <c r="DD316" s="70"/>
      <c r="DE316" s="70"/>
      <c r="DF316" s="70"/>
      <c r="DG316" s="70"/>
      <c r="DH316" s="70"/>
      <c r="DI316" s="70"/>
      <c r="DJ316" s="70"/>
      <c r="DK316" s="70"/>
      <c r="DL316" s="70"/>
      <c r="DM316" s="70"/>
      <c r="DN316" s="70"/>
      <c r="DO316" s="70"/>
      <c r="DP316" s="70"/>
      <c r="DQ316" s="70"/>
      <c r="DR316" s="70"/>
      <c r="DS316" s="70"/>
      <c r="DT316" s="70"/>
      <c r="DU316" s="70"/>
      <c r="DV316" s="70"/>
      <c r="DW316" s="70"/>
      <c r="DX316" s="70"/>
      <c r="DY316" s="70"/>
      <c r="DZ316" s="70"/>
      <c r="EA316" s="70"/>
      <c r="EB316" s="70"/>
      <c r="EC316" s="70"/>
      <c r="ED316" s="70"/>
      <c r="EE316" s="70"/>
      <c r="EF316" s="70"/>
      <c r="EG316" s="70"/>
      <c r="EH316" s="70"/>
      <c r="EI316" s="70"/>
      <c r="EJ316" s="70"/>
      <c r="EK316" s="70"/>
      <c r="EL316" s="70"/>
      <c r="EM316" s="70"/>
      <c r="EN316" s="70"/>
      <c r="EO316" s="70"/>
      <c r="EP316" s="70"/>
      <c r="EQ316" s="70"/>
      <c r="ER316" s="70"/>
      <c r="ES316" s="70"/>
      <c r="ET316" s="70"/>
      <c r="EU316" s="70"/>
      <c r="EV316" s="70"/>
      <c r="EW316" s="70"/>
      <c r="EX316" s="70"/>
      <c r="EY316" s="70"/>
      <c r="EZ316" s="70"/>
      <c r="FA316" s="70"/>
      <c r="FB316" s="70"/>
      <c r="FC316" s="70"/>
      <c r="FD316" s="70"/>
      <c r="FE316" s="70"/>
      <c r="FF316" s="70"/>
      <c r="FG316" s="70"/>
      <c r="FH316" s="70"/>
      <c r="FI316" s="70"/>
      <c r="FJ316" s="70"/>
      <c r="FK316" s="70"/>
      <c r="FL316" s="70"/>
      <c r="FM316" s="70"/>
      <c r="FN316" s="70"/>
      <c r="FO316" s="70"/>
      <c r="FP316" s="70"/>
      <c r="FQ316" s="70"/>
      <c r="FR316" s="70"/>
      <c r="FS316" s="70"/>
      <c r="FT316" s="70"/>
      <c r="FU316" s="70"/>
      <c r="FV316" s="70"/>
      <c r="FW316" s="70"/>
      <c r="FX316" s="70"/>
      <c r="FY316" s="70"/>
      <c r="FZ316" s="70"/>
      <c r="GA316" s="70"/>
      <c r="GB316" s="70"/>
      <c r="GC316" s="70"/>
      <c r="GD316" s="70"/>
    </row>
    <row r="317" spans="1:186" s="119" customFormat="1" ht="3.75" customHeight="1" hidden="1">
      <c r="A317" s="203" t="s">
        <v>318</v>
      </c>
      <c r="B317" s="203" t="s">
        <v>318</v>
      </c>
      <c r="C317" s="157"/>
      <c r="D317" s="157"/>
      <c r="E317" s="158"/>
      <c r="F317" s="30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30"/>
      <c r="BV317" s="70"/>
      <c r="BW317" s="70"/>
      <c r="BX317" s="70"/>
      <c r="BY317" s="70"/>
      <c r="BZ317" s="70"/>
      <c r="CA317" s="70"/>
      <c r="CB317" s="70"/>
      <c r="CC317" s="70"/>
      <c r="CD317" s="70"/>
      <c r="CE317" s="70"/>
      <c r="CF317" s="70"/>
      <c r="CG317" s="70"/>
      <c r="CH317" s="70"/>
      <c r="CI317" s="70"/>
      <c r="CJ317" s="70"/>
      <c r="CK317" s="70"/>
      <c r="CL317" s="70"/>
      <c r="CM317" s="70"/>
      <c r="CN317" s="70"/>
      <c r="CO317" s="70"/>
      <c r="CP317" s="70"/>
      <c r="CQ317" s="70"/>
      <c r="CR317" s="70"/>
      <c r="CS317" s="70"/>
      <c r="CT317" s="70"/>
      <c r="CU317" s="70"/>
      <c r="CV317" s="70"/>
      <c r="CW317" s="70"/>
      <c r="CX317" s="70"/>
      <c r="CY317" s="70"/>
      <c r="CZ317" s="70"/>
      <c r="DA317" s="70"/>
      <c r="DB317" s="70"/>
      <c r="DC317" s="70"/>
      <c r="DD317" s="70"/>
      <c r="DE317" s="70"/>
      <c r="DF317" s="70"/>
      <c r="DG317" s="70"/>
      <c r="DH317" s="70"/>
      <c r="DI317" s="70"/>
      <c r="DJ317" s="70"/>
      <c r="DK317" s="70"/>
      <c r="DL317" s="70"/>
      <c r="DM317" s="70"/>
      <c r="DN317" s="70"/>
      <c r="DO317" s="70"/>
      <c r="DP317" s="70"/>
      <c r="DQ317" s="70"/>
      <c r="DR317" s="70"/>
      <c r="DS317" s="70"/>
      <c r="DT317" s="70"/>
      <c r="DU317" s="70"/>
      <c r="DV317" s="70"/>
      <c r="DW317" s="70"/>
      <c r="DX317" s="70"/>
      <c r="DY317" s="70"/>
      <c r="DZ317" s="70"/>
      <c r="EA317" s="70"/>
      <c r="EB317" s="70"/>
      <c r="EC317" s="70"/>
      <c r="ED317" s="70"/>
      <c r="EE317" s="70"/>
      <c r="EF317" s="70"/>
      <c r="EG317" s="70"/>
      <c r="EH317" s="70"/>
      <c r="EI317" s="70"/>
      <c r="EJ317" s="70"/>
      <c r="EK317" s="70"/>
      <c r="EL317" s="70"/>
      <c r="EM317" s="70"/>
      <c r="EN317" s="70"/>
      <c r="EO317" s="70"/>
      <c r="EP317" s="70"/>
      <c r="EQ317" s="70"/>
      <c r="ER317" s="70"/>
      <c r="ES317" s="70"/>
      <c r="ET317" s="70"/>
      <c r="EU317" s="70"/>
      <c r="EV317" s="70"/>
      <c r="EW317" s="70"/>
      <c r="EX317" s="70"/>
      <c r="EY317" s="70"/>
      <c r="EZ317" s="70"/>
      <c r="FA317" s="70"/>
      <c r="FB317" s="70"/>
      <c r="FC317" s="70"/>
      <c r="FD317" s="70"/>
      <c r="FE317" s="70"/>
      <c r="FF317" s="70"/>
      <c r="FG317" s="70"/>
      <c r="FH317" s="70"/>
      <c r="FI317" s="70"/>
      <c r="FJ317" s="70"/>
      <c r="FK317" s="70"/>
      <c r="FL317" s="70"/>
      <c r="FM317" s="70"/>
      <c r="FN317" s="70"/>
      <c r="FO317" s="70"/>
      <c r="FP317" s="70"/>
      <c r="FQ317" s="70"/>
      <c r="FR317" s="70"/>
      <c r="FS317" s="70"/>
      <c r="FT317" s="70"/>
      <c r="FU317" s="70"/>
      <c r="FV317" s="70"/>
      <c r="FW317" s="70"/>
      <c r="FX317" s="70"/>
      <c r="FY317" s="70"/>
      <c r="FZ317" s="70"/>
      <c r="GA317" s="70"/>
      <c r="GB317" s="70"/>
      <c r="GC317" s="70"/>
      <c r="GD317" s="70"/>
    </row>
    <row r="318" spans="1:186" s="156" customFormat="1" ht="10.5" customHeight="1" hidden="1">
      <c r="A318" s="203"/>
      <c r="B318" s="203"/>
      <c r="C318" s="149"/>
      <c r="D318" s="149"/>
      <c r="E318" s="159"/>
      <c r="F318" s="160"/>
      <c r="G318" s="351" t="s">
        <v>121</v>
      </c>
      <c r="H318" s="351"/>
      <c r="I318" s="345" t="s">
        <v>271</v>
      </c>
      <c r="J318" s="345"/>
      <c r="K318" s="345"/>
      <c r="L318" s="345"/>
      <c r="M318" s="345"/>
      <c r="N318" s="345"/>
      <c r="O318" s="345"/>
      <c r="P318" s="345"/>
      <c r="Q318" s="345"/>
      <c r="R318" s="345"/>
      <c r="S318" s="345"/>
      <c r="T318" s="345"/>
      <c r="U318" s="345"/>
      <c r="V318" s="345"/>
      <c r="W318" s="345"/>
      <c r="X318" s="345"/>
      <c r="Y318" s="345"/>
      <c r="Z318" s="345" t="s">
        <v>272</v>
      </c>
      <c r="AA318" s="345"/>
      <c r="AB318" s="345"/>
      <c r="AC318" s="345"/>
      <c r="AD318" s="345"/>
      <c r="AE318" s="345"/>
      <c r="AF318" s="345"/>
      <c r="AG318" s="345"/>
      <c r="AH318" s="345"/>
      <c r="AI318" s="345"/>
      <c r="AJ318" s="347" t="s">
        <v>560</v>
      </c>
      <c r="AK318" s="347"/>
      <c r="AL318" s="347"/>
      <c r="AM318" s="350">
        <f>BO278+1</f>
        <v>9</v>
      </c>
      <c r="AN318" s="350"/>
      <c r="AO318" s="350"/>
      <c r="AP318" s="350"/>
      <c r="AQ318" s="350">
        <f>AM318+1</f>
        <v>10</v>
      </c>
      <c r="AR318" s="350"/>
      <c r="AS318" s="350"/>
      <c r="AT318" s="350"/>
      <c r="AU318" s="350">
        <f>AQ318+1</f>
        <v>11</v>
      </c>
      <c r="AV318" s="350"/>
      <c r="AW318" s="350"/>
      <c r="AX318" s="350"/>
      <c r="AY318" s="350">
        <f>AU318+1</f>
        <v>12</v>
      </c>
      <c r="AZ318" s="350"/>
      <c r="BA318" s="350"/>
      <c r="BB318" s="350"/>
      <c r="BC318" s="350">
        <f>AY318+1</f>
        <v>13</v>
      </c>
      <c r="BD318" s="350"/>
      <c r="BE318" s="350"/>
      <c r="BF318" s="350"/>
      <c r="BG318" s="350">
        <f>BC318+1</f>
        <v>14</v>
      </c>
      <c r="BH318" s="350"/>
      <c r="BI318" s="350"/>
      <c r="BJ318" s="350"/>
      <c r="BK318" s="350">
        <f>BG318+1</f>
        <v>15</v>
      </c>
      <c r="BL318" s="350"/>
      <c r="BM318" s="350"/>
      <c r="BN318" s="350"/>
      <c r="BO318" s="350">
        <f>BK318+1</f>
        <v>16</v>
      </c>
      <c r="BP318" s="350"/>
      <c r="BQ318" s="350"/>
      <c r="BR318" s="350"/>
      <c r="BS318" s="119"/>
      <c r="BT318" s="119"/>
      <c r="BV318" s="70"/>
      <c r="BW318" s="70"/>
      <c r="BX318" s="70"/>
      <c r="BY318" s="70"/>
      <c r="BZ318" s="70"/>
      <c r="CA318" s="70"/>
      <c r="CB318" s="70"/>
      <c r="CC318" s="70"/>
      <c r="CD318" s="70"/>
      <c r="CE318" s="70"/>
      <c r="CF318" s="70"/>
      <c r="CG318" s="70"/>
      <c r="CH318" s="70"/>
      <c r="CI318" s="70"/>
      <c r="CJ318" s="70"/>
      <c r="CK318" s="70"/>
      <c r="CL318" s="70"/>
      <c r="CM318" s="70"/>
      <c r="CN318" s="70"/>
      <c r="CO318" s="70"/>
      <c r="CP318" s="70"/>
      <c r="CQ318" s="70"/>
      <c r="CR318" s="70"/>
      <c r="CS318" s="70"/>
      <c r="CT318" s="70"/>
      <c r="CU318" s="70"/>
      <c r="CV318" s="70"/>
      <c r="CW318" s="70"/>
      <c r="CX318" s="70"/>
      <c r="CY318" s="70"/>
      <c r="CZ318" s="70"/>
      <c r="DA318" s="70"/>
      <c r="DB318" s="70"/>
      <c r="DC318" s="70"/>
      <c r="DD318" s="70"/>
      <c r="DE318" s="70"/>
      <c r="DF318" s="70"/>
      <c r="DG318" s="70"/>
      <c r="DH318" s="70"/>
      <c r="DI318" s="70"/>
      <c r="DJ318" s="70"/>
      <c r="DK318" s="70"/>
      <c r="DL318" s="70"/>
      <c r="DM318" s="70"/>
      <c r="DN318" s="70"/>
      <c r="DO318" s="70"/>
      <c r="DP318" s="70"/>
      <c r="DQ318" s="70"/>
      <c r="DR318" s="70"/>
      <c r="DS318" s="70"/>
      <c r="DT318" s="70"/>
      <c r="DU318" s="70"/>
      <c r="DV318" s="70"/>
      <c r="DW318" s="70"/>
      <c r="DX318" s="70"/>
      <c r="DY318" s="70"/>
      <c r="DZ318" s="70"/>
      <c r="EA318" s="70"/>
      <c r="EB318" s="70"/>
      <c r="EC318" s="70"/>
      <c r="ED318" s="70"/>
      <c r="EE318" s="70"/>
      <c r="EF318" s="70"/>
      <c r="EG318" s="70"/>
      <c r="EH318" s="70"/>
      <c r="EI318" s="70"/>
      <c r="EJ318" s="70"/>
      <c r="EK318" s="70"/>
      <c r="EL318" s="70"/>
      <c r="EM318" s="70"/>
      <c r="EN318" s="70"/>
      <c r="EO318" s="70"/>
      <c r="EP318" s="70"/>
      <c r="EQ318" s="70"/>
      <c r="ER318" s="70"/>
      <c r="ES318" s="70"/>
      <c r="ET318" s="70"/>
      <c r="EU318" s="70"/>
      <c r="EV318" s="70"/>
      <c r="EW318" s="70"/>
      <c r="EX318" s="70"/>
      <c r="EY318" s="70"/>
      <c r="EZ318" s="70"/>
      <c r="FA318" s="70"/>
      <c r="FB318" s="70"/>
      <c r="FC318" s="70"/>
      <c r="FD318" s="70"/>
      <c r="FE318" s="70"/>
      <c r="FF318" s="70"/>
      <c r="FG318" s="70"/>
      <c r="FH318" s="70"/>
      <c r="FI318" s="70"/>
      <c r="FJ318" s="70"/>
      <c r="FK318" s="70"/>
      <c r="FL318" s="70"/>
      <c r="FM318" s="70"/>
      <c r="FN318" s="70"/>
      <c r="FO318" s="70"/>
      <c r="FP318" s="70"/>
      <c r="FQ318" s="70"/>
      <c r="FR318" s="70"/>
      <c r="FS318" s="70"/>
      <c r="FT318" s="70"/>
      <c r="FU318" s="70"/>
      <c r="FV318" s="70"/>
      <c r="FW318" s="70"/>
      <c r="FX318" s="70"/>
      <c r="FY318" s="70"/>
      <c r="FZ318" s="70"/>
      <c r="GA318" s="70"/>
      <c r="GB318" s="70"/>
      <c r="GC318" s="70"/>
      <c r="GD318" s="70"/>
    </row>
    <row r="319" spans="1:186" s="156" customFormat="1" ht="10.5" customHeight="1" hidden="1">
      <c r="A319" s="203"/>
      <c r="B319" s="203"/>
      <c r="C319" s="149"/>
      <c r="D319" s="149"/>
      <c r="E319" s="159"/>
      <c r="F319" s="161"/>
      <c r="G319" s="352"/>
      <c r="H319" s="352"/>
      <c r="I319" s="346"/>
      <c r="J319" s="346"/>
      <c r="K319" s="346"/>
      <c r="L319" s="346"/>
      <c r="M319" s="346"/>
      <c r="N319" s="346"/>
      <c r="O319" s="346"/>
      <c r="P319" s="346"/>
      <c r="Q319" s="346"/>
      <c r="R319" s="346"/>
      <c r="S319" s="346"/>
      <c r="T319" s="346"/>
      <c r="U319" s="346"/>
      <c r="V319" s="346"/>
      <c r="W319" s="346"/>
      <c r="X319" s="346"/>
      <c r="Y319" s="346"/>
      <c r="Z319" s="346"/>
      <c r="AA319" s="346"/>
      <c r="AB319" s="346"/>
      <c r="AC319" s="346"/>
      <c r="AD319" s="346"/>
      <c r="AE319" s="346"/>
      <c r="AF319" s="346"/>
      <c r="AG319" s="346"/>
      <c r="AH319" s="346"/>
      <c r="AI319" s="346"/>
      <c r="AJ319" s="348"/>
      <c r="AK319" s="348"/>
      <c r="AL319" s="348"/>
      <c r="AM319" s="349" t="s">
        <v>273</v>
      </c>
      <c r="AN319" s="349"/>
      <c r="AO319" s="349" t="s">
        <v>274</v>
      </c>
      <c r="AP319" s="349"/>
      <c r="AQ319" s="340" t="str">
        <f>AM319</f>
        <v> Sp*</v>
      </c>
      <c r="AR319" s="340"/>
      <c r="AS319" s="340" t="str">
        <f>AO319</f>
        <v>Ac*</v>
      </c>
      <c r="AT319" s="340"/>
      <c r="AU319" s="340" t="str">
        <f>AQ319</f>
        <v> Sp*</v>
      </c>
      <c r="AV319" s="340"/>
      <c r="AW319" s="340" t="str">
        <f>AS319</f>
        <v>Ac*</v>
      </c>
      <c r="AX319" s="340"/>
      <c r="AY319" s="340" t="str">
        <f>AU319</f>
        <v> Sp*</v>
      </c>
      <c r="AZ319" s="340"/>
      <c r="BA319" s="340" t="str">
        <f>AW319</f>
        <v>Ac*</v>
      </c>
      <c r="BB319" s="340"/>
      <c r="BC319" s="340" t="str">
        <f>AY319</f>
        <v> Sp*</v>
      </c>
      <c r="BD319" s="340"/>
      <c r="BE319" s="340" t="str">
        <f>BA319</f>
        <v>Ac*</v>
      </c>
      <c r="BF319" s="340"/>
      <c r="BG319" s="340" t="str">
        <f>BC319</f>
        <v> Sp*</v>
      </c>
      <c r="BH319" s="340"/>
      <c r="BI319" s="340" t="str">
        <f>BE319</f>
        <v>Ac*</v>
      </c>
      <c r="BJ319" s="340"/>
      <c r="BK319" s="340" t="str">
        <f>BG319</f>
        <v> Sp*</v>
      </c>
      <c r="BL319" s="340"/>
      <c r="BM319" s="340" t="str">
        <f>BI319</f>
        <v>Ac*</v>
      </c>
      <c r="BN319" s="340"/>
      <c r="BO319" s="340" t="str">
        <f>BK319</f>
        <v> Sp*</v>
      </c>
      <c r="BP319" s="340"/>
      <c r="BQ319" s="340" t="str">
        <f>BM319</f>
        <v>Ac*</v>
      </c>
      <c r="BR319" s="340"/>
      <c r="BS319" s="119"/>
      <c r="BT319" s="119"/>
      <c r="BV319" s="70"/>
      <c r="BW319" s="70"/>
      <c r="BX319" s="70"/>
      <c r="BY319" s="70"/>
      <c r="BZ319" s="70"/>
      <c r="CA319" s="70"/>
      <c r="CB319" s="70"/>
      <c r="CC319" s="70"/>
      <c r="CD319" s="70"/>
      <c r="CE319" s="70"/>
      <c r="CF319" s="70"/>
      <c r="CG319" s="70"/>
      <c r="CH319" s="70"/>
      <c r="CI319" s="70"/>
      <c r="CJ319" s="70"/>
      <c r="CK319" s="70"/>
      <c r="CL319" s="70"/>
      <c r="CM319" s="70"/>
      <c r="CN319" s="70"/>
      <c r="CO319" s="70"/>
      <c r="CP319" s="70"/>
      <c r="CQ319" s="70"/>
      <c r="CR319" s="70"/>
      <c r="CS319" s="70"/>
      <c r="CT319" s="70"/>
      <c r="CU319" s="70"/>
      <c r="CV319" s="70"/>
      <c r="CW319" s="70"/>
      <c r="CX319" s="70"/>
      <c r="CY319" s="70"/>
      <c r="CZ319" s="70"/>
      <c r="DA319" s="70"/>
      <c r="DB319" s="70"/>
      <c r="DC319" s="70"/>
      <c r="DD319" s="70"/>
      <c r="DE319" s="70"/>
      <c r="DF319" s="70"/>
      <c r="DG319" s="70"/>
      <c r="DH319" s="70"/>
      <c r="DI319" s="70"/>
      <c r="DJ319" s="70"/>
      <c r="DK319" s="70"/>
      <c r="DL319" s="70"/>
      <c r="DM319" s="70"/>
      <c r="DN319" s="70"/>
      <c r="DO319" s="70"/>
      <c r="DP319" s="70"/>
      <c r="DQ319" s="70"/>
      <c r="DR319" s="70"/>
      <c r="DS319" s="70"/>
      <c r="DT319" s="70"/>
      <c r="DU319" s="70"/>
      <c r="DV319" s="70"/>
      <c r="DW319" s="70"/>
      <c r="DX319" s="70"/>
      <c r="DY319" s="70"/>
      <c r="DZ319" s="70"/>
      <c r="EA319" s="70"/>
      <c r="EB319" s="70"/>
      <c r="EC319" s="70"/>
      <c r="ED319" s="70"/>
      <c r="EE319" s="70"/>
      <c r="EF319" s="70"/>
      <c r="EG319" s="70"/>
      <c r="EH319" s="70"/>
      <c r="EI319" s="70"/>
      <c r="EJ319" s="70"/>
      <c r="EK319" s="70"/>
      <c r="EL319" s="70"/>
      <c r="EM319" s="70"/>
      <c r="EN319" s="70"/>
      <c r="EO319" s="70"/>
      <c r="EP319" s="70"/>
      <c r="EQ319" s="70"/>
      <c r="ER319" s="70"/>
      <c r="ES319" s="70"/>
      <c r="ET319" s="70"/>
      <c r="EU319" s="70"/>
      <c r="EV319" s="70"/>
      <c r="EW319" s="70"/>
      <c r="EX319" s="70"/>
      <c r="EY319" s="70"/>
      <c r="EZ319" s="70"/>
      <c r="FA319" s="70"/>
      <c r="FB319" s="70"/>
      <c r="FC319" s="70"/>
      <c r="FD319" s="70"/>
      <c r="FE319" s="70"/>
      <c r="FF319" s="70"/>
      <c r="FG319" s="70"/>
      <c r="FH319" s="70"/>
      <c r="FI319" s="70"/>
      <c r="FJ319" s="70"/>
      <c r="FK319" s="70"/>
      <c r="FL319" s="70"/>
      <c r="FM319" s="70"/>
      <c r="FN319" s="70"/>
      <c r="FO319" s="70"/>
      <c r="FP319" s="70"/>
      <c r="FQ319" s="70"/>
      <c r="FR319" s="70"/>
      <c r="FS319" s="70"/>
      <c r="FT319" s="70"/>
      <c r="FU319" s="70"/>
      <c r="FV319" s="70"/>
      <c r="FW319" s="70"/>
      <c r="FX319" s="70"/>
      <c r="FY319" s="70"/>
      <c r="FZ319" s="70"/>
      <c r="GA319" s="70"/>
      <c r="GB319" s="70"/>
      <c r="GC319" s="70"/>
      <c r="GD319" s="70"/>
    </row>
    <row r="320" spans="1:186" s="156" customFormat="1" ht="10.5" customHeight="1" hidden="1">
      <c r="A320" s="203"/>
      <c r="B320" s="203"/>
      <c r="C320" s="149"/>
      <c r="D320" s="149"/>
      <c r="E320" s="159"/>
      <c r="G320" s="352"/>
      <c r="H320" s="352"/>
      <c r="I320" s="346"/>
      <c r="J320" s="346"/>
      <c r="K320" s="346"/>
      <c r="L320" s="346"/>
      <c r="M320" s="346"/>
      <c r="N320" s="346"/>
      <c r="O320" s="346"/>
      <c r="P320" s="346"/>
      <c r="Q320" s="346"/>
      <c r="R320" s="346"/>
      <c r="S320" s="346"/>
      <c r="T320" s="346"/>
      <c r="U320" s="346"/>
      <c r="V320" s="346"/>
      <c r="W320" s="346"/>
      <c r="X320" s="346"/>
      <c r="Y320" s="346"/>
      <c r="Z320" s="343" t="s">
        <v>53</v>
      </c>
      <c r="AA320" s="343"/>
      <c r="AB320" s="343"/>
      <c r="AC320" s="343"/>
      <c r="AD320" s="343"/>
      <c r="AE320" s="343"/>
      <c r="AF320" s="343"/>
      <c r="AG320" s="344" t="s">
        <v>37</v>
      </c>
      <c r="AH320" s="344"/>
      <c r="AI320" s="344"/>
      <c r="AJ320" s="344" t="s">
        <v>37</v>
      </c>
      <c r="AK320" s="344"/>
      <c r="AL320" s="344"/>
      <c r="AM320" s="344" t="s">
        <v>37</v>
      </c>
      <c r="AN320" s="344"/>
      <c r="AO320" s="344" t="s">
        <v>37</v>
      </c>
      <c r="AP320" s="344"/>
      <c r="AQ320" s="339" t="str">
        <f>AM320</f>
        <v> </v>
      </c>
      <c r="AR320" s="340"/>
      <c r="AS320" s="339" t="str">
        <f>AO320</f>
        <v> </v>
      </c>
      <c r="AT320" s="340"/>
      <c r="AU320" s="339" t="str">
        <f>AQ320</f>
        <v> </v>
      </c>
      <c r="AV320" s="340"/>
      <c r="AW320" s="339" t="str">
        <f>AS320</f>
        <v> </v>
      </c>
      <c r="AX320" s="340"/>
      <c r="AY320" s="339" t="str">
        <f>AU320</f>
        <v> </v>
      </c>
      <c r="AZ320" s="340"/>
      <c r="BA320" s="339" t="str">
        <f>AW320</f>
        <v> </v>
      </c>
      <c r="BB320" s="340"/>
      <c r="BC320" s="339" t="str">
        <f>AY320</f>
        <v> </v>
      </c>
      <c r="BD320" s="340"/>
      <c r="BE320" s="339" t="str">
        <f>BA320</f>
        <v> </v>
      </c>
      <c r="BF320" s="340"/>
      <c r="BG320" s="339" t="str">
        <f>BC320</f>
        <v> </v>
      </c>
      <c r="BH320" s="340"/>
      <c r="BI320" s="339" t="str">
        <f>BE320</f>
        <v> </v>
      </c>
      <c r="BJ320" s="340"/>
      <c r="BK320" s="339" t="str">
        <f>BG320</f>
        <v> </v>
      </c>
      <c r="BL320" s="340"/>
      <c r="BM320" s="339" t="str">
        <f>BI320</f>
        <v> </v>
      </c>
      <c r="BN320" s="340"/>
      <c r="BO320" s="339" t="str">
        <f>BK320</f>
        <v> </v>
      </c>
      <c r="BP320" s="340"/>
      <c r="BQ320" s="339" t="str">
        <f>BM320</f>
        <v> </v>
      </c>
      <c r="BR320" s="340"/>
      <c r="BS320" s="162"/>
      <c r="BV320" s="70"/>
      <c r="BW320" s="70"/>
      <c r="BX320" s="70"/>
      <c r="DP320" s="70"/>
      <c r="DQ320" s="70"/>
      <c r="DR320" s="70"/>
      <c r="DS320" s="70"/>
      <c r="DT320" s="70"/>
      <c r="DU320" s="70"/>
      <c r="DV320" s="70"/>
      <c r="DW320" s="70"/>
      <c r="DX320" s="70"/>
      <c r="DY320" s="70"/>
      <c r="DZ320" s="70"/>
      <c r="EA320" s="70"/>
      <c r="EB320" s="70"/>
      <c r="EC320" s="70"/>
      <c r="ED320" s="70"/>
      <c r="EE320" s="70"/>
      <c r="EF320" s="70"/>
      <c r="EG320" s="70"/>
      <c r="EH320" s="70"/>
      <c r="EI320" s="70"/>
      <c r="EJ320" s="70"/>
      <c r="EK320" s="70"/>
      <c r="EL320" s="70"/>
      <c r="EM320" s="70"/>
      <c r="EN320" s="70"/>
      <c r="EO320" s="70"/>
      <c r="EP320" s="70"/>
      <c r="EQ320" s="70"/>
      <c r="ER320" s="70"/>
      <c r="ES320" s="70"/>
      <c r="ET320" s="70"/>
      <c r="EU320" s="70"/>
      <c r="EV320" s="70"/>
      <c r="EW320" s="70"/>
      <c r="EX320" s="70"/>
      <c r="EY320" s="70"/>
      <c r="EZ320" s="70"/>
      <c r="FA320" s="70"/>
      <c r="FB320" s="70"/>
      <c r="FC320" s="70"/>
      <c r="FD320" s="70"/>
      <c r="FE320" s="70"/>
      <c r="FF320" s="70"/>
      <c r="FG320" s="70"/>
      <c r="FH320" s="70"/>
      <c r="FI320" s="70"/>
      <c r="FJ320" s="70"/>
      <c r="FK320" s="70"/>
      <c r="FL320" s="70"/>
      <c r="FM320" s="70"/>
      <c r="FN320" s="70"/>
      <c r="FO320" s="70"/>
      <c r="FP320" s="70"/>
      <c r="FQ320" s="70"/>
      <c r="FR320" s="70"/>
      <c r="FS320" s="70"/>
      <c r="FT320" s="70"/>
      <c r="FU320" s="70"/>
      <c r="FV320" s="70"/>
      <c r="FW320" s="70"/>
      <c r="FX320" s="70"/>
      <c r="FY320" s="70"/>
      <c r="FZ320" s="70"/>
      <c r="GA320" s="70"/>
      <c r="GB320" s="70"/>
      <c r="GC320" s="70"/>
      <c r="GD320" s="70"/>
    </row>
    <row r="321" spans="1:70" s="70" customFormat="1" ht="10.5" customHeight="1" hidden="1">
      <c r="A321" s="204"/>
      <c r="B321" s="205" t="s">
        <v>556</v>
      </c>
      <c r="C321" s="341"/>
      <c r="D321" s="342"/>
      <c r="E321" s="154"/>
      <c r="G321" s="334" t="s">
        <v>519</v>
      </c>
      <c r="H321" s="334"/>
      <c r="I321" s="335" t="s">
        <v>275</v>
      </c>
      <c r="J321" s="252"/>
      <c r="K321" s="252"/>
      <c r="L321" s="252"/>
      <c r="M321" s="252"/>
      <c r="N321" s="252"/>
      <c r="O321" s="252"/>
      <c r="P321" s="252"/>
      <c r="Q321" s="252"/>
      <c r="R321" s="252"/>
      <c r="S321" s="252"/>
      <c r="T321" s="252"/>
      <c r="U321" s="252"/>
      <c r="V321" s="252"/>
      <c r="W321" s="252"/>
      <c r="X321" s="252"/>
      <c r="Y321" s="252"/>
      <c r="Z321" s="336">
        <f>$AK$106</f>
        <v>1E-09</v>
      </c>
      <c r="AA321" s="336"/>
      <c r="AB321" s="336"/>
      <c r="AC321" s="336"/>
      <c r="AD321" s="336"/>
      <c r="AE321" s="336"/>
      <c r="AF321" s="336"/>
      <c r="AG321" s="298">
        <f>$AR$106</f>
        <v>9.999999999999999E-05</v>
      </c>
      <c r="AH321" s="298"/>
      <c r="AI321" s="298"/>
      <c r="AJ321" s="298">
        <f>BQ281</f>
        <v>0</v>
      </c>
      <c r="AK321" s="298"/>
      <c r="AL321" s="298"/>
      <c r="AM321" s="332"/>
      <c r="AN321" s="333"/>
      <c r="AO321" s="298">
        <f>BQ281+AM321</f>
        <v>0</v>
      </c>
      <c r="AP321" s="298"/>
      <c r="AQ321" s="332"/>
      <c r="AR321" s="333"/>
      <c r="AS321" s="298">
        <f aca="true" t="shared" si="40" ref="AS321:AS340">IF(SUM(AQ$281:AR$300)&gt;0,AO321+AQ321,0)</f>
        <v>0</v>
      </c>
      <c r="AT321" s="298"/>
      <c r="AU321" s="332"/>
      <c r="AV321" s="333"/>
      <c r="AW321" s="298">
        <f aca="true" t="shared" si="41" ref="AW321:AW340">IF(SUM(AU$281:AV$300)&gt;0,AS321+AU321,0)</f>
        <v>0</v>
      </c>
      <c r="AX321" s="298"/>
      <c r="AY321" s="332"/>
      <c r="AZ321" s="333"/>
      <c r="BA321" s="298">
        <f aca="true" t="shared" si="42" ref="BA321:BA340">IF(SUM(AY$281:AZ$300)&gt;0,AW321+AY321,0)</f>
        <v>0</v>
      </c>
      <c r="BB321" s="298"/>
      <c r="BC321" s="332"/>
      <c r="BD321" s="333"/>
      <c r="BE321" s="298">
        <f aca="true" t="shared" si="43" ref="BE321:BE340">IF(SUM(BC$281:BD$300)&gt;0,BA321+BC321,0)</f>
        <v>0</v>
      </c>
      <c r="BF321" s="298"/>
      <c r="BG321" s="332"/>
      <c r="BH321" s="333"/>
      <c r="BI321" s="298">
        <f aca="true" t="shared" si="44" ref="BI321:BI340">IF(SUM(BG$281:BH$300)&gt;0,BE321+BG321,0)</f>
        <v>0</v>
      </c>
      <c r="BJ321" s="298"/>
      <c r="BK321" s="332"/>
      <c r="BL321" s="333"/>
      <c r="BM321" s="298">
        <f aca="true" t="shared" si="45" ref="BM321:BM340">IF(SUM(BK$281:BL$300)&gt;0,BI321+BK321,0)</f>
        <v>0</v>
      </c>
      <c r="BN321" s="298"/>
      <c r="BO321" s="332"/>
      <c r="BP321" s="333"/>
      <c r="BQ321" s="298">
        <f aca="true" t="shared" si="46" ref="BQ321:BQ340">IF(SUM(BO$281:BP$300)&gt;0,BM321+BO321,0)</f>
        <v>0</v>
      </c>
      <c r="BR321" s="298"/>
    </row>
    <row r="322" spans="1:70" s="70" customFormat="1" ht="10.5" customHeight="1" hidden="1">
      <c r="A322" s="206"/>
      <c r="B322" s="205"/>
      <c r="C322" s="341"/>
      <c r="D322" s="342"/>
      <c r="E322" s="154"/>
      <c r="G322" s="334" t="s">
        <v>523</v>
      </c>
      <c r="H322" s="334"/>
      <c r="I322" s="335" t="s">
        <v>276</v>
      </c>
      <c r="J322" s="252"/>
      <c r="K322" s="252"/>
      <c r="L322" s="252"/>
      <c r="M322" s="252"/>
      <c r="N322" s="252"/>
      <c r="O322" s="252"/>
      <c r="P322" s="252"/>
      <c r="Q322" s="252"/>
      <c r="R322" s="252"/>
      <c r="S322" s="252"/>
      <c r="T322" s="252"/>
      <c r="U322" s="252"/>
      <c r="V322" s="252"/>
      <c r="W322" s="252"/>
      <c r="X322" s="252"/>
      <c r="Y322" s="252"/>
      <c r="Z322" s="336">
        <f>$AK$108</f>
        <v>1E-09</v>
      </c>
      <c r="AA322" s="336"/>
      <c r="AB322" s="336"/>
      <c r="AC322" s="336"/>
      <c r="AD322" s="336"/>
      <c r="AE322" s="336"/>
      <c r="AF322" s="336"/>
      <c r="AG322" s="298">
        <f>$AR$108</f>
        <v>9.999999999999999E-05</v>
      </c>
      <c r="AH322" s="298"/>
      <c r="AI322" s="298"/>
      <c r="AJ322" s="298">
        <f aca="true" t="shared" si="47" ref="AJ322:AJ340">BQ282</f>
        <v>0</v>
      </c>
      <c r="AK322" s="298"/>
      <c r="AL322" s="298"/>
      <c r="AM322" s="332"/>
      <c r="AN322" s="333"/>
      <c r="AO322" s="298">
        <f>BQ282+AM322</f>
        <v>0</v>
      </c>
      <c r="AP322" s="298"/>
      <c r="AQ322" s="332"/>
      <c r="AR322" s="333"/>
      <c r="AS322" s="298">
        <f t="shared" si="40"/>
        <v>0</v>
      </c>
      <c r="AT322" s="298"/>
      <c r="AU322" s="332"/>
      <c r="AV322" s="333"/>
      <c r="AW322" s="298">
        <f t="shared" si="41"/>
        <v>0</v>
      </c>
      <c r="AX322" s="298"/>
      <c r="AY322" s="332"/>
      <c r="AZ322" s="333"/>
      <c r="BA322" s="298">
        <f t="shared" si="42"/>
        <v>0</v>
      </c>
      <c r="BB322" s="298"/>
      <c r="BC322" s="332"/>
      <c r="BD322" s="333"/>
      <c r="BE322" s="298">
        <f t="shared" si="43"/>
        <v>0</v>
      </c>
      <c r="BF322" s="298"/>
      <c r="BG322" s="332"/>
      <c r="BH322" s="333"/>
      <c r="BI322" s="298">
        <f t="shared" si="44"/>
        <v>0</v>
      </c>
      <c r="BJ322" s="298"/>
      <c r="BK322" s="332"/>
      <c r="BL322" s="333"/>
      <c r="BM322" s="298">
        <f t="shared" si="45"/>
        <v>0</v>
      </c>
      <c r="BN322" s="298"/>
      <c r="BO322" s="332"/>
      <c r="BP322" s="333"/>
      <c r="BQ322" s="298">
        <f t="shared" si="46"/>
        <v>0</v>
      </c>
      <c r="BR322" s="298"/>
    </row>
    <row r="323" spans="1:70" s="70" customFormat="1" ht="10.5" customHeight="1" hidden="1">
      <c r="A323" s="206"/>
      <c r="B323" s="205"/>
      <c r="C323" s="341"/>
      <c r="D323" s="342"/>
      <c r="E323" s="154"/>
      <c r="G323" s="334" t="s">
        <v>524</v>
      </c>
      <c r="H323" s="334"/>
      <c r="I323" s="335" t="s">
        <v>277</v>
      </c>
      <c r="J323" s="252"/>
      <c r="K323" s="252"/>
      <c r="L323" s="252"/>
      <c r="M323" s="252"/>
      <c r="N323" s="252"/>
      <c r="O323" s="252"/>
      <c r="P323" s="252"/>
      <c r="Q323" s="252"/>
      <c r="R323" s="252"/>
      <c r="S323" s="252"/>
      <c r="T323" s="252"/>
      <c r="U323" s="252"/>
      <c r="V323" s="252"/>
      <c r="W323" s="252"/>
      <c r="X323" s="252"/>
      <c r="Y323" s="252"/>
      <c r="Z323" s="336">
        <f>$AK$120</f>
        <v>1E-09</v>
      </c>
      <c r="AA323" s="336"/>
      <c r="AB323" s="336"/>
      <c r="AC323" s="336"/>
      <c r="AD323" s="336"/>
      <c r="AE323" s="336"/>
      <c r="AF323" s="336"/>
      <c r="AG323" s="298">
        <f>$AR$120</f>
        <v>9.999999999999999E-05</v>
      </c>
      <c r="AH323" s="298"/>
      <c r="AI323" s="298"/>
      <c r="AJ323" s="298">
        <f t="shared" si="47"/>
        <v>0</v>
      </c>
      <c r="AK323" s="298"/>
      <c r="AL323" s="298"/>
      <c r="AM323" s="332"/>
      <c r="AN323" s="333"/>
      <c r="AO323" s="298">
        <f aca="true" t="shared" si="48" ref="AO323:AO340">BQ283+AM323</f>
        <v>0</v>
      </c>
      <c r="AP323" s="298"/>
      <c r="AQ323" s="332"/>
      <c r="AR323" s="333"/>
      <c r="AS323" s="298">
        <f t="shared" si="40"/>
        <v>0</v>
      </c>
      <c r="AT323" s="298"/>
      <c r="AU323" s="332"/>
      <c r="AV323" s="333"/>
      <c r="AW323" s="298">
        <f t="shared" si="41"/>
        <v>0</v>
      </c>
      <c r="AX323" s="298"/>
      <c r="AY323" s="332"/>
      <c r="AZ323" s="333"/>
      <c r="BA323" s="298">
        <f t="shared" si="42"/>
        <v>0</v>
      </c>
      <c r="BB323" s="298"/>
      <c r="BC323" s="332"/>
      <c r="BD323" s="333"/>
      <c r="BE323" s="298">
        <f t="shared" si="43"/>
        <v>0</v>
      </c>
      <c r="BF323" s="298"/>
      <c r="BG323" s="332"/>
      <c r="BH323" s="333"/>
      <c r="BI323" s="298">
        <f t="shared" si="44"/>
        <v>0</v>
      </c>
      <c r="BJ323" s="298"/>
      <c r="BK323" s="332"/>
      <c r="BL323" s="333"/>
      <c r="BM323" s="298">
        <f t="shared" si="45"/>
        <v>0</v>
      </c>
      <c r="BN323" s="298"/>
      <c r="BO323" s="332"/>
      <c r="BP323" s="333"/>
      <c r="BQ323" s="298">
        <f t="shared" si="46"/>
        <v>0</v>
      </c>
      <c r="BR323" s="298"/>
    </row>
    <row r="324" spans="1:127" s="70" customFormat="1" ht="10.5" customHeight="1" hidden="1">
      <c r="A324" s="206"/>
      <c r="B324" s="205"/>
      <c r="C324" s="341"/>
      <c r="D324" s="342"/>
      <c r="E324" s="154"/>
      <c r="G324" s="334" t="s">
        <v>525</v>
      </c>
      <c r="H324" s="334"/>
      <c r="I324" s="335" t="s">
        <v>278</v>
      </c>
      <c r="J324" s="252"/>
      <c r="K324" s="252"/>
      <c r="L324" s="252"/>
      <c r="M324" s="252"/>
      <c r="N324" s="252"/>
      <c r="O324" s="252"/>
      <c r="P324" s="252"/>
      <c r="Q324" s="252"/>
      <c r="R324" s="252"/>
      <c r="S324" s="252"/>
      <c r="T324" s="252"/>
      <c r="U324" s="252"/>
      <c r="V324" s="252"/>
      <c r="W324" s="252"/>
      <c r="X324" s="252"/>
      <c r="Y324" s="252"/>
      <c r="Z324" s="336">
        <f>$AK$127</f>
        <v>1E-09</v>
      </c>
      <c r="AA324" s="336"/>
      <c r="AB324" s="336"/>
      <c r="AC324" s="336"/>
      <c r="AD324" s="336"/>
      <c r="AE324" s="336"/>
      <c r="AF324" s="336"/>
      <c r="AG324" s="298">
        <f>$AR$127</f>
        <v>9.999999999999999E-05</v>
      </c>
      <c r="AH324" s="298"/>
      <c r="AI324" s="298"/>
      <c r="AJ324" s="298">
        <f t="shared" si="47"/>
        <v>0</v>
      </c>
      <c r="AK324" s="298"/>
      <c r="AL324" s="298"/>
      <c r="AM324" s="332"/>
      <c r="AN324" s="333"/>
      <c r="AO324" s="298">
        <f t="shared" si="48"/>
        <v>0</v>
      </c>
      <c r="AP324" s="298"/>
      <c r="AQ324" s="332"/>
      <c r="AR324" s="333"/>
      <c r="AS324" s="298">
        <f t="shared" si="40"/>
        <v>0</v>
      </c>
      <c r="AT324" s="298"/>
      <c r="AU324" s="332"/>
      <c r="AV324" s="333"/>
      <c r="AW324" s="298">
        <f t="shared" si="41"/>
        <v>0</v>
      </c>
      <c r="AX324" s="298"/>
      <c r="AY324" s="332"/>
      <c r="AZ324" s="333"/>
      <c r="BA324" s="298">
        <f t="shared" si="42"/>
        <v>0</v>
      </c>
      <c r="BB324" s="298"/>
      <c r="BC324" s="332"/>
      <c r="BD324" s="333"/>
      <c r="BE324" s="298">
        <f t="shared" si="43"/>
        <v>0</v>
      </c>
      <c r="BF324" s="298"/>
      <c r="BG324" s="332"/>
      <c r="BH324" s="333"/>
      <c r="BI324" s="298">
        <f t="shared" si="44"/>
        <v>0</v>
      </c>
      <c r="BJ324" s="298"/>
      <c r="BK324" s="332"/>
      <c r="BL324" s="333"/>
      <c r="BM324" s="298">
        <f t="shared" si="45"/>
        <v>0</v>
      </c>
      <c r="BN324" s="298"/>
      <c r="BO324" s="332"/>
      <c r="BP324" s="333"/>
      <c r="BQ324" s="298">
        <f t="shared" si="46"/>
        <v>0</v>
      </c>
      <c r="BR324" s="298"/>
      <c r="DU324" s="9"/>
      <c r="DV324" s="9"/>
      <c r="DW324" s="9"/>
    </row>
    <row r="325" spans="1:127" s="70" customFormat="1" ht="10.5" customHeight="1" hidden="1">
      <c r="A325" s="206"/>
      <c r="B325" s="205"/>
      <c r="C325" s="341"/>
      <c r="D325" s="342"/>
      <c r="E325" s="154"/>
      <c r="G325" s="334" t="s">
        <v>526</v>
      </c>
      <c r="H325" s="334"/>
      <c r="I325" s="335" t="s">
        <v>279</v>
      </c>
      <c r="J325" s="252"/>
      <c r="K325" s="252"/>
      <c r="L325" s="252"/>
      <c r="M325" s="252"/>
      <c r="N325" s="252"/>
      <c r="O325" s="252"/>
      <c r="P325" s="252"/>
      <c r="Q325" s="252"/>
      <c r="R325" s="252"/>
      <c r="S325" s="252"/>
      <c r="T325" s="252"/>
      <c r="U325" s="252"/>
      <c r="V325" s="252"/>
      <c r="W325" s="252"/>
      <c r="X325" s="252"/>
      <c r="Y325" s="252"/>
      <c r="Z325" s="336">
        <f>$AK$136</f>
        <v>1E-09</v>
      </c>
      <c r="AA325" s="336"/>
      <c r="AB325" s="336"/>
      <c r="AC325" s="336"/>
      <c r="AD325" s="336"/>
      <c r="AE325" s="336"/>
      <c r="AF325" s="336"/>
      <c r="AG325" s="298">
        <f>$AR$136</f>
        <v>9.999999999999999E-05</v>
      </c>
      <c r="AH325" s="298"/>
      <c r="AI325" s="298"/>
      <c r="AJ325" s="298">
        <f t="shared" si="47"/>
        <v>0</v>
      </c>
      <c r="AK325" s="298"/>
      <c r="AL325" s="298"/>
      <c r="AM325" s="332"/>
      <c r="AN325" s="333"/>
      <c r="AO325" s="298">
        <f t="shared" si="48"/>
        <v>0</v>
      </c>
      <c r="AP325" s="298"/>
      <c r="AQ325" s="332"/>
      <c r="AR325" s="333"/>
      <c r="AS325" s="298">
        <f t="shared" si="40"/>
        <v>0</v>
      </c>
      <c r="AT325" s="298"/>
      <c r="AU325" s="332"/>
      <c r="AV325" s="333"/>
      <c r="AW325" s="298">
        <f t="shared" si="41"/>
        <v>0</v>
      </c>
      <c r="AX325" s="298"/>
      <c r="AY325" s="332"/>
      <c r="AZ325" s="333"/>
      <c r="BA325" s="298">
        <f t="shared" si="42"/>
        <v>0</v>
      </c>
      <c r="BB325" s="298"/>
      <c r="BC325" s="332"/>
      <c r="BD325" s="333"/>
      <c r="BE325" s="298">
        <f t="shared" si="43"/>
        <v>0</v>
      </c>
      <c r="BF325" s="298"/>
      <c r="BG325" s="332"/>
      <c r="BH325" s="333"/>
      <c r="BI325" s="298">
        <f t="shared" si="44"/>
        <v>0</v>
      </c>
      <c r="BJ325" s="298"/>
      <c r="BK325" s="332"/>
      <c r="BL325" s="333"/>
      <c r="BM325" s="298">
        <f t="shared" si="45"/>
        <v>0</v>
      </c>
      <c r="BN325" s="298"/>
      <c r="BO325" s="332"/>
      <c r="BP325" s="333"/>
      <c r="BQ325" s="298">
        <f t="shared" si="46"/>
        <v>0</v>
      </c>
      <c r="BR325" s="298"/>
      <c r="DU325" s="9"/>
      <c r="DV325" s="9"/>
      <c r="DW325" s="9"/>
    </row>
    <row r="326" spans="1:127" s="70" customFormat="1" ht="10.5" customHeight="1" hidden="1">
      <c r="A326" s="206"/>
      <c r="B326" s="205"/>
      <c r="C326" s="341"/>
      <c r="D326" s="342"/>
      <c r="E326" s="154"/>
      <c r="G326" s="334" t="s">
        <v>527</v>
      </c>
      <c r="H326" s="334"/>
      <c r="I326" s="335" t="s">
        <v>280</v>
      </c>
      <c r="J326" s="252"/>
      <c r="K326" s="252"/>
      <c r="L326" s="252"/>
      <c r="M326" s="252"/>
      <c r="N326" s="252"/>
      <c r="O326" s="252"/>
      <c r="P326" s="252"/>
      <c r="Q326" s="252"/>
      <c r="R326" s="252"/>
      <c r="S326" s="252"/>
      <c r="T326" s="252"/>
      <c r="U326" s="252"/>
      <c r="V326" s="252"/>
      <c r="W326" s="252"/>
      <c r="X326" s="252"/>
      <c r="Y326" s="252"/>
      <c r="Z326" s="336">
        <f>$AK$146</f>
        <v>1E-09</v>
      </c>
      <c r="AA326" s="336"/>
      <c r="AB326" s="336"/>
      <c r="AC326" s="336"/>
      <c r="AD326" s="336"/>
      <c r="AE326" s="336"/>
      <c r="AF326" s="336"/>
      <c r="AG326" s="298">
        <f>$AR$146</f>
        <v>9.999999999999999E-05</v>
      </c>
      <c r="AH326" s="298"/>
      <c r="AI326" s="298"/>
      <c r="AJ326" s="298">
        <f t="shared" si="47"/>
        <v>0</v>
      </c>
      <c r="AK326" s="298"/>
      <c r="AL326" s="298"/>
      <c r="AM326" s="332"/>
      <c r="AN326" s="333"/>
      <c r="AO326" s="298">
        <f t="shared" si="48"/>
        <v>0</v>
      </c>
      <c r="AP326" s="298"/>
      <c r="AQ326" s="332"/>
      <c r="AR326" s="333"/>
      <c r="AS326" s="298">
        <f t="shared" si="40"/>
        <v>0</v>
      </c>
      <c r="AT326" s="298"/>
      <c r="AU326" s="332"/>
      <c r="AV326" s="333"/>
      <c r="AW326" s="298">
        <f t="shared" si="41"/>
        <v>0</v>
      </c>
      <c r="AX326" s="298"/>
      <c r="AY326" s="332"/>
      <c r="AZ326" s="333"/>
      <c r="BA326" s="298">
        <f t="shared" si="42"/>
        <v>0</v>
      </c>
      <c r="BB326" s="298"/>
      <c r="BC326" s="332"/>
      <c r="BD326" s="333"/>
      <c r="BE326" s="298">
        <f t="shared" si="43"/>
        <v>0</v>
      </c>
      <c r="BF326" s="298"/>
      <c r="BG326" s="332"/>
      <c r="BH326" s="333"/>
      <c r="BI326" s="298">
        <f t="shared" si="44"/>
        <v>0</v>
      </c>
      <c r="BJ326" s="298"/>
      <c r="BK326" s="332"/>
      <c r="BL326" s="333"/>
      <c r="BM326" s="298">
        <f t="shared" si="45"/>
        <v>0</v>
      </c>
      <c r="BN326" s="298"/>
      <c r="BO326" s="332"/>
      <c r="BP326" s="333"/>
      <c r="BQ326" s="298">
        <f t="shared" si="46"/>
        <v>0</v>
      </c>
      <c r="BR326" s="298"/>
      <c r="DU326" s="9"/>
      <c r="DV326" s="9"/>
      <c r="DW326" s="9"/>
    </row>
    <row r="327" spans="1:127" s="70" customFormat="1" ht="10.5" customHeight="1" hidden="1">
      <c r="A327" s="206"/>
      <c r="B327" s="205"/>
      <c r="C327" s="341"/>
      <c r="D327" s="342"/>
      <c r="E327" s="154"/>
      <c r="G327" s="334" t="s">
        <v>528</v>
      </c>
      <c r="H327" s="334"/>
      <c r="I327" s="335" t="s">
        <v>281</v>
      </c>
      <c r="J327" s="252"/>
      <c r="K327" s="252"/>
      <c r="L327" s="252"/>
      <c r="M327" s="252"/>
      <c r="N327" s="252"/>
      <c r="O327" s="252"/>
      <c r="P327" s="252"/>
      <c r="Q327" s="252"/>
      <c r="R327" s="252"/>
      <c r="S327" s="252"/>
      <c r="T327" s="252"/>
      <c r="U327" s="252"/>
      <c r="V327" s="252"/>
      <c r="W327" s="252"/>
      <c r="X327" s="252"/>
      <c r="Y327" s="252"/>
      <c r="Z327" s="336">
        <f>$AK$155</f>
        <v>1E-09</v>
      </c>
      <c r="AA327" s="336"/>
      <c r="AB327" s="336"/>
      <c r="AC327" s="336"/>
      <c r="AD327" s="336"/>
      <c r="AE327" s="336"/>
      <c r="AF327" s="336"/>
      <c r="AG327" s="298">
        <f>$AR$155</f>
        <v>9.999999999999999E-05</v>
      </c>
      <c r="AH327" s="298"/>
      <c r="AI327" s="298"/>
      <c r="AJ327" s="298">
        <f t="shared" si="47"/>
        <v>0</v>
      </c>
      <c r="AK327" s="298"/>
      <c r="AL327" s="298"/>
      <c r="AM327" s="332"/>
      <c r="AN327" s="333"/>
      <c r="AO327" s="298">
        <f t="shared" si="48"/>
        <v>0</v>
      </c>
      <c r="AP327" s="298"/>
      <c r="AQ327" s="332"/>
      <c r="AR327" s="333"/>
      <c r="AS327" s="298">
        <f t="shared" si="40"/>
        <v>0</v>
      </c>
      <c r="AT327" s="298"/>
      <c r="AU327" s="332"/>
      <c r="AV327" s="333"/>
      <c r="AW327" s="298">
        <f t="shared" si="41"/>
        <v>0</v>
      </c>
      <c r="AX327" s="298"/>
      <c r="AY327" s="332"/>
      <c r="AZ327" s="333"/>
      <c r="BA327" s="298">
        <f t="shared" si="42"/>
        <v>0</v>
      </c>
      <c r="BB327" s="298"/>
      <c r="BC327" s="332"/>
      <c r="BD327" s="333"/>
      <c r="BE327" s="298">
        <f t="shared" si="43"/>
        <v>0</v>
      </c>
      <c r="BF327" s="298"/>
      <c r="BG327" s="332"/>
      <c r="BH327" s="333"/>
      <c r="BI327" s="298">
        <f t="shared" si="44"/>
        <v>0</v>
      </c>
      <c r="BJ327" s="298"/>
      <c r="BK327" s="332"/>
      <c r="BL327" s="333"/>
      <c r="BM327" s="298">
        <f t="shared" si="45"/>
        <v>0</v>
      </c>
      <c r="BN327" s="298"/>
      <c r="BO327" s="332"/>
      <c r="BP327" s="333"/>
      <c r="BQ327" s="298">
        <f t="shared" si="46"/>
        <v>0</v>
      </c>
      <c r="BR327" s="298"/>
      <c r="DU327" s="9"/>
      <c r="DV327" s="9"/>
      <c r="DW327" s="9"/>
    </row>
    <row r="328" spans="1:127" s="70" customFormat="1" ht="10.5" customHeight="1" hidden="1">
      <c r="A328" s="206"/>
      <c r="B328" s="205"/>
      <c r="C328" s="341"/>
      <c r="D328" s="342"/>
      <c r="E328" s="154"/>
      <c r="G328" s="334" t="s">
        <v>529</v>
      </c>
      <c r="H328" s="334"/>
      <c r="I328" s="335" t="s">
        <v>282</v>
      </c>
      <c r="J328" s="252"/>
      <c r="K328" s="252"/>
      <c r="L328" s="252"/>
      <c r="M328" s="252"/>
      <c r="N328" s="252"/>
      <c r="O328" s="252"/>
      <c r="P328" s="252"/>
      <c r="Q328" s="252"/>
      <c r="R328" s="252"/>
      <c r="S328" s="252"/>
      <c r="T328" s="252"/>
      <c r="U328" s="252"/>
      <c r="V328" s="252"/>
      <c r="W328" s="252"/>
      <c r="X328" s="252"/>
      <c r="Y328" s="252"/>
      <c r="Z328" s="336">
        <f>$AK$162</f>
        <v>1E-09</v>
      </c>
      <c r="AA328" s="336"/>
      <c r="AB328" s="336"/>
      <c r="AC328" s="336"/>
      <c r="AD328" s="336"/>
      <c r="AE328" s="336"/>
      <c r="AF328" s="336"/>
      <c r="AG328" s="298">
        <f>$AR$162</f>
        <v>9.999999999999999E-05</v>
      </c>
      <c r="AH328" s="298"/>
      <c r="AI328" s="298"/>
      <c r="AJ328" s="298">
        <f t="shared" si="47"/>
        <v>0</v>
      </c>
      <c r="AK328" s="298"/>
      <c r="AL328" s="298"/>
      <c r="AM328" s="332"/>
      <c r="AN328" s="333"/>
      <c r="AO328" s="298">
        <f t="shared" si="48"/>
        <v>0</v>
      </c>
      <c r="AP328" s="298"/>
      <c r="AQ328" s="332"/>
      <c r="AR328" s="333"/>
      <c r="AS328" s="298">
        <f t="shared" si="40"/>
        <v>0</v>
      </c>
      <c r="AT328" s="298"/>
      <c r="AU328" s="332"/>
      <c r="AV328" s="333"/>
      <c r="AW328" s="298">
        <f t="shared" si="41"/>
        <v>0</v>
      </c>
      <c r="AX328" s="298"/>
      <c r="AY328" s="332"/>
      <c r="AZ328" s="333"/>
      <c r="BA328" s="298">
        <f t="shared" si="42"/>
        <v>0</v>
      </c>
      <c r="BB328" s="298"/>
      <c r="BC328" s="332"/>
      <c r="BD328" s="333"/>
      <c r="BE328" s="298">
        <f t="shared" si="43"/>
        <v>0</v>
      </c>
      <c r="BF328" s="298"/>
      <c r="BG328" s="332"/>
      <c r="BH328" s="333"/>
      <c r="BI328" s="298">
        <f t="shared" si="44"/>
        <v>0</v>
      </c>
      <c r="BJ328" s="298"/>
      <c r="BK328" s="332"/>
      <c r="BL328" s="333"/>
      <c r="BM328" s="298">
        <f t="shared" si="45"/>
        <v>0</v>
      </c>
      <c r="BN328" s="298"/>
      <c r="BO328" s="332"/>
      <c r="BP328" s="333"/>
      <c r="BQ328" s="298">
        <f t="shared" si="46"/>
        <v>0</v>
      </c>
      <c r="BR328" s="298"/>
      <c r="DU328" s="9"/>
      <c r="DV328" s="9"/>
      <c r="DW328" s="9"/>
    </row>
    <row r="329" spans="1:127" s="70" customFormat="1" ht="10.5" customHeight="1" hidden="1">
      <c r="A329" s="206"/>
      <c r="B329" s="205"/>
      <c r="C329" s="341"/>
      <c r="D329" s="342"/>
      <c r="E329" s="154"/>
      <c r="G329" s="334" t="s">
        <v>530</v>
      </c>
      <c r="H329" s="334"/>
      <c r="I329" s="335" t="s">
        <v>283</v>
      </c>
      <c r="J329" s="252"/>
      <c r="K329" s="252"/>
      <c r="L329" s="252"/>
      <c r="M329" s="252"/>
      <c r="N329" s="252"/>
      <c r="O329" s="252"/>
      <c r="P329" s="252"/>
      <c r="Q329" s="252"/>
      <c r="R329" s="252"/>
      <c r="S329" s="252"/>
      <c r="T329" s="252"/>
      <c r="U329" s="252"/>
      <c r="V329" s="252"/>
      <c r="W329" s="252"/>
      <c r="X329" s="252"/>
      <c r="Y329" s="252"/>
      <c r="Z329" s="336">
        <f>$AK$169</f>
        <v>1E-09</v>
      </c>
      <c r="AA329" s="336"/>
      <c r="AB329" s="336"/>
      <c r="AC329" s="336"/>
      <c r="AD329" s="336"/>
      <c r="AE329" s="336"/>
      <c r="AF329" s="336"/>
      <c r="AG329" s="298">
        <f>$AR$169</f>
        <v>9.999999999999999E-05</v>
      </c>
      <c r="AH329" s="298"/>
      <c r="AI329" s="298"/>
      <c r="AJ329" s="298">
        <f t="shared" si="47"/>
        <v>0</v>
      </c>
      <c r="AK329" s="298"/>
      <c r="AL329" s="298"/>
      <c r="AM329" s="332"/>
      <c r="AN329" s="333"/>
      <c r="AO329" s="298">
        <f t="shared" si="48"/>
        <v>0</v>
      </c>
      <c r="AP329" s="298"/>
      <c r="AQ329" s="332"/>
      <c r="AR329" s="333"/>
      <c r="AS329" s="298">
        <f t="shared" si="40"/>
        <v>0</v>
      </c>
      <c r="AT329" s="298"/>
      <c r="AU329" s="332"/>
      <c r="AV329" s="333"/>
      <c r="AW329" s="298">
        <f t="shared" si="41"/>
        <v>0</v>
      </c>
      <c r="AX329" s="298"/>
      <c r="AY329" s="332"/>
      <c r="AZ329" s="333"/>
      <c r="BA329" s="298">
        <f t="shared" si="42"/>
        <v>0</v>
      </c>
      <c r="BB329" s="298"/>
      <c r="BC329" s="332"/>
      <c r="BD329" s="333"/>
      <c r="BE329" s="298">
        <f t="shared" si="43"/>
        <v>0</v>
      </c>
      <c r="BF329" s="298"/>
      <c r="BG329" s="332"/>
      <c r="BH329" s="333"/>
      <c r="BI329" s="298">
        <f t="shared" si="44"/>
        <v>0</v>
      </c>
      <c r="BJ329" s="298"/>
      <c r="BK329" s="332"/>
      <c r="BL329" s="333"/>
      <c r="BM329" s="298">
        <f t="shared" si="45"/>
        <v>0</v>
      </c>
      <c r="BN329" s="298"/>
      <c r="BO329" s="332"/>
      <c r="BP329" s="333"/>
      <c r="BQ329" s="298">
        <f t="shared" si="46"/>
        <v>0</v>
      </c>
      <c r="BR329" s="298"/>
      <c r="DU329" s="9"/>
      <c r="DV329" s="9"/>
      <c r="DW329" s="9"/>
    </row>
    <row r="330" spans="1:127" s="70" customFormat="1" ht="10.5" customHeight="1" hidden="1">
      <c r="A330" s="206"/>
      <c r="B330" s="205"/>
      <c r="C330" s="341"/>
      <c r="D330" s="342"/>
      <c r="E330" s="154"/>
      <c r="G330" s="334" t="s">
        <v>531</v>
      </c>
      <c r="H330" s="334"/>
      <c r="I330" s="335" t="s">
        <v>284</v>
      </c>
      <c r="J330" s="252"/>
      <c r="K330" s="252"/>
      <c r="L330" s="252"/>
      <c r="M330" s="252"/>
      <c r="N330" s="252"/>
      <c r="O330" s="252"/>
      <c r="P330" s="252"/>
      <c r="Q330" s="252"/>
      <c r="R330" s="252"/>
      <c r="S330" s="252"/>
      <c r="T330" s="252"/>
      <c r="U330" s="252"/>
      <c r="V330" s="252"/>
      <c r="W330" s="252"/>
      <c r="X330" s="252"/>
      <c r="Y330" s="252"/>
      <c r="Z330" s="336">
        <f>$AK$181</f>
        <v>1E-09</v>
      </c>
      <c r="AA330" s="336"/>
      <c r="AB330" s="336"/>
      <c r="AC330" s="336"/>
      <c r="AD330" s="336"/>
      <c r="AE330" s="336"/>
      <c r="AF330" s="336"/>
      <c r="AG330" s="298">
        <f>$AR$181</f>
        <v>9.999999999999999E-05</v>
      </c>
      <c r="AH330" s="298"/>
      <c r="AI330" s="298"/>
      <c r="AJ330" s="298">
        <f t="shared" si="47"/>
        <v>0</v>
      </c>
      <c r="AK330" s="298"/>
      <c r="AL330" s="298"/>
      <c r="AM330" s="332"/>
      <c r="AN330" s="333"/>
      <c r="AO330" s="298">
        <f t="shared" si="48"/>
        <v>0</v>
      </c>
      <c r="AP330" s="298"/>
      <c r="AQ330" s="332"/>
      <c r="AR330" s="333"/>
      <c r="AS330" s="298">
        <f t="shared" si="40"/>
        <v>0</v>
      </c>
      <c r="AT330" s="298"/>
      <c r="AU330" s="332"/>
      <c r="AV330" s="333"/>
      <c r="AW330" s="298">
        <f t="shared" si="41"/>
        <v>0</v>
      </c>
      <c r="AX330" s="298"/>
      <c r="AY330" s="332"/>
      <c r="AZ330" s="333"/>
      <c r="BA330" s="298">
        <f t="shared" si="42"/>
        <v>0</v>
      </c>
      <c r="BB330" s="298"/>
      <c r="BC330" s="332"/>
      <c r="BD330" s="333"/>
      <c r="BE330" s="298">
        <f t="shared" si="43"/>
        <v>0</v>
      </c>
      <c r="BF330" s="298"/>
      <c r="BG330" s="332"/>
      <c r="BH330" s="333"/>
      <c r="BI330" s="298">
        <f t="shared" si="44"/>
        <v>0</v>
      </c>
      <c r="BJ330" s="298"/>
      <c r="BK330" s="332"/>
      <c r="BL330" s="333"/>
      <c r="BM330" s="298">
        <f t="shared" si="45"/>
        <v>0</v>
      </c>
      <c r="BN330" s="298"/>
      <c r="BO330" s="332"/>
      <c r="BP330" s="333"/>
      <c r="BQ330" s="298">
        <f t="shared" si="46"/>
        <v>0</v>
      </c>
      <c r="BR330" s="298"/>
      <c r="DU330" s="9"/>
      <c r="DV330" s="9"/>
      <c r="DW330" s="9"/>
    </row>
    <row r="331" spans="1:127" s="70" customFormat="1" ht="10.5" customHeight="1" hidden="1">
      <c r="A331" s="206"/>
      <c r="B331" s="205"/>
      <c r="C331" s="341"/>
      <c r="D331" s="342"/>
      <c r="E331" s="154"/>
      <c r="G331" s="334" t="s">
        <v>532</v>
      </c>
      <c r="H331" s="334"/>
      <c r="I331" s="335" t="s">
        <v>285</v>
      </c>
      <c r="J331" s="252"/>
      <c r="K331" s="252"/>
      <c r="L331" s="252"/>
      <c r="M331" s="252"/>
      <c r="N331" s="252"/>
      <c r="O331" s="252"/>
      <c r="P331" s="252"/>
      <c r="Q331" s="252"/>
      <c r="R331" s="252"/>
      <c r="S331" s="252"/>
      <c r="T331" s="252"/>
      <c r="U331" s="252"/>
      <c r="V331" s="252"/>
      <c r="W331" s="252"/>
      <c r="X331" s="252"/>
      <c r="Y331" s="252"/>
      <c r="Z331" s="336">
        <f>$AK$188</f>
        <v>1E-09</v>
      </c>
      <c r="AA331" s="336"/>
      <c r="AB331" s="336"/>
      <c r="AC331" s="336"/>
      <c r="AD331" s="336"/>
      <c r="AE331" s="336"/>
      <c r="AF331" s="336"/>
      <c r="AG331" s="298">
        <f>$AR$188</f>
        <v>9.999999999999999E-05</v>
      </c>
      <c r="AH331" s="298"/>
      <c r="AI331" s="298"/>
      <c r="AJ331" s="298">
        <f t="shared" si="47"/>
        <v>0</v>
      </c>
      <c r="AK331" s="298"/>
      <c r="AL331" s="298"/>
      <c r="AM331" s="332"/>
      <c r="AN331" s="333"/>
      <c r="AO331" s="298">
        <f t="shared" si="48"/>
        <v>0</v>
      </c>
      <c r="AP331" s="298"/>
      <c r="AQ331" s="332"/>
      <c r="AR331" s="333"/>
      <c r="AS331" s="298">
        <f t="shared" si="40"/>
        <v>0</v>
      </c>
      <c r="AT331" s="298"/>
      <c r="AU331" s="332"/>
      <c r="AV331" s="333"/>
      <c r="AW331" s="298">
        <f t="shared" si="41"/>
        <v>0</v>
      </c>
      <c r="AX331" s="298"/>
      <c r="AY331" s="332"/>
      <c r="AZ331" s="333"/>
      <c r="BA331" s="298">
        <f t="shared" si="42"/>
        <v>0</v>
      </c>
      <c r="BB331" s="298"/>
      <c r="BC331" s="332"/>
      <c r="BD331" s="333"/>
      <c r="BE331" s="298">
        <f t="shared" si="43"/>
        <v>0</v>
      </c>
      <c r="BF331" s="298"/>
      <c r="BG331" s="332"/>
      <c r="BH331" s="333"/>
      <c r="BI331" s="298">
        <f t="shared" si="44"/>
        <v>0</v>
      </c>
      <c r="BJ331" s="298"/>
      <c r="BK331" s="332"/>
      <c r="BL331" s="333"/>
      <c r="BM331" s="298">
        <f t="shared" si="45"/>
        <v>0</v>
      </c>
      <c r="BN331" s="298"/>
      <c r="BO331" s="332"/>
      <c r="BP331" s="333"/>
      <c r="BQ331" s="298">
        <f t="shared" si="46"/>
        <v>0</v>
      </c>
      <c r="BR331" s="298"/>
      <c r="DU331" s="9"/>
      <c r="DV331" s="9"/>
      <c r="DW331" s="9"/>
    </row>
    <row r="332" spans="1:127" s="70" customFormat="1" ht="10.5" customHeight="1" hidden="1">
      <c r="A332" s="206"/>
      <c r="B332" s="205"/>
      <c r="C332" s="341"/>
      <c r="D332" s="342"/>
      <c r="E332" s="154"/>
      <c r="G332" s="334" t="s">
        <v>533</v>
      </c>
      <c r="H332" s="334"/>
      <c r="I332" s="335" t="s">
        <v>286</v>
      </c>
      <c r="J332" s="252"/>
      <c r="K332" s="252"/>
      <c r="L332" s="252"/>
      <c r="M332" s="252"/>
      <c r="N332" s="252"/>
      <c r="O332" s="252"/>
      <c r="P332" s="252"/>
      <c r="Q332" s="252"/>
      <c r="R332" s="252"/>
      <c r="S332" s="252"/>
      <c r="T332" s="252"/>
      <c r="U332" s="252"/>
      <c r="V332" s="252"/>
      <c r="W332" s="252"/>
      <c r="X332" s="252"/>
      <c r="Y332" s="252"/>
      <c r="Z332" s="336">
        <f>$AK$199</f>
        <v>1E-09</v>
      </c>
      <c r="AA332" s="336"/>
      <c r="AB332" s="336"/>
      <c r="AC332" s="336"/>
      <c r="AD332" s="336"/>
      <c r="AE332" s="336"/>
      <c r="AF332" s="336"/>
      <c r="AG332" s="298">
        <f>$AR$199</f>
        <v>9.999999999999999E-05</v>
      </c>
      <c r="AH332" s="298"/>
      <c r="AI332" s="298"/>
      <c r="AJ332" s="298">
        <f t="shared" si="47"/>
        <v>0</v>
      </c>
      <c r="AK332" s="298"/>
      <c r="AL332" s="298"/>
      <c r="AM332" s="332"/>
      <c r="AN332" s="333"/>
      <c r="AO332" s="298">
        <f t="shared" si="48"/>
        <v>0</v>
      </c>
      <c r="AP332" s="298"/>
      <c r="AQ332" s="332"/>
      <c r="AR332" s="333"/>
      <c r="AS332" s="298">
        <f t="shared" si="40"/>
        <v>0</v>
      </c>
      <c r="AT332" s="298"/>
      <c r="AU332" s="332"/>
      <c r="AV332" s="333"/>
      <c r="AW332" s="298">
        <f t="shared" si="41"/>
        <v>0</v>
      </c>
      <c r="AX332" s="298"/>
      <c r="AY332" s="332"/>
      <c r="AZ332" s="333"/>
      <c r="BA332" s="298">
        <f t="shared" si="42"/>
        <v>0</v>
      </c>
      <c r="BB332" s="298"/>
      <c r="BC332" s="332"/>
      <c r="BD332" s="333"/>
      <c r="BE332" s="298">
        <f t="shared" si="43"/>
        <v>0</v>
      </c>
      <c r="BF332" s="298"/>
      <c r="BG332" s="332"/>
      <c r="BH332" s="333"/>
      <c r="BI332" s="298">
        <f t="shared" si="44"/>
        <v>0</v>
      </c>
      <c r="BJ332" s="298"/>
      <c r="BK332" s="332"/>
      <c r="BL332" s="333"/>
      <c r="BM332" s="298">
        <f t="shared" si="45"/>
        <v>0</v>
      </c>
      <c r="BN332" s="298"/>
      <c r="BO332" s="332"/>
      <c r="BP332" s="333"/>
      <c r="BQ332" s="298">
        <f t="shared" si="46"/>
        <v>0</v>
      </c>
      <c r="BR332" s="298"/>
      <c r="DU332" s="9"/>
      <c r="DV332" s="9"/>
      <c r="DW332" s="9"/>
    </row>
    <row r="333" spans="1:127" s="70" customFormat="1" ht="10.5" customHeight="1" hidden="1">
      <c r="A333" s="206"/>
      <c r="B333" s="205"/>
      <c r="C333" s="341"/>
      <c r="D333" s="342"/>
      <c r="E333" s="154"/>
      <c r="G333" s="334" t="s">
        <v>534</v>
      </c>
      <c r="H333" s="334"/>
      <c r="I333" s="335" t="s">
        <v>287</v>
      </c>
      <c r="J333" s="252"/>
      <c r="K333" s="252"/>
      <c r="L333" s="252"/>
      <c r="M333" s="252"/>
      <c r="N333" s="252"/>
      <c r="O333" s="252"/>
      <c r="P333" s="252"/>
      <c r="Q333" s="252"/>
      <c r="R333" s="252"/>
      <c r="S333" s="252"/>
      <c r="T333" s="252"/>
      <c r="U333" s="252"/>
      <c r="V333" s="252"/>
      <c r="W333" s="252"/>
      <c r="X333" s="252"/>
      <c r="Y333" s="252"/>
      <c r="Z333" s="336">
        <f>$AK$209</f>
        <v>1E-09</v>
      </c>
      <c r="AA333" s="336"/>
      <c r="AB333" s="336"/>
      <c r="AC333" s="336"/>
      <c r="AD333" s="336"/>
      <c r="AE333" s="336"/>
      <c r="AF333" s="336"/>
      <c r="AG333" s="298">
        <f>$AR$209</f>
        <v>9.999999999999999E-05</v>
      </c>
      <c r="AH333" s="337"/>
      <c r="AI333" s="337"/>
      <c r="AJ333" s="298">
        <f t="shared" si="47"/>
        <v>0</v>
      </c>
      <c r="AK333" s="298"/>
      <c r="AL333" s="298"/>
      <c r="AM333" s="332"/>
      <c r="AN333" s="333"/>
      <c r="AO333" s="298">
        <f t="shared" si="48"/>
        <v>0</v>
      </c>
      <c r="AP333" s="298"/>
      <c r="AQ333" s="332"/>
      <c r="AR333" s="333"/>
      <c r="AS333" s="298">
        <f t="shared" si="40"/>
        <v>0</v>
      </c>
      <c r="AT333" s="298"/>
      <c r="AU333" s="332"/>
      <c r="AV333" s="333"/>
      <c r="AW333" s="298">
        <f t="shared" si="41"/>
        <v>0</v>
      </c>
      <c r="AX333" s="298"/>
      <c r="AY333" s="332"/>
      <c r="AZ333" s="333"/>
      <c r="BA333" s="298">
        <f t="shared" si="42"/>
        <v>0</v>
      </c>
      <c r="BB333" s="298"/>
      <c r="BC333" s="332"/>
      <c r="BD333" s="333"/>
      <c r="BE333" s="298">
        <f t="shared" si="43"/>
        <v>0</v>
      </c>
      <c r="BF333" s="298"/>
      <c r="BG333" s="332"/>
      <c r="BH333" s="333"/>
      <c r="BI333" s="298">
        <f t="shared" si="44"/>
        <v>0</v>
      </c>
      <c r="BJ333" s="298"/>
      <c r="BK333" s="332"/>
      <c r="BL333" s="333"/>
      <c r="BM333" s="298">
        <f t="shared" si="45"/>
        <v>0</v>
      </c>
      <c r="BN333" s="298"/>
      <c r="BO333" s="332"/>
      <c r="BP333" s="333"/>
      <c r="BQ333" s="298">
        <f t="shared" si="46"/>
        <v>0</v>
      </c>
      <c r="BR333" s="298"/>
      <c r="DU333" s="9"/>
      <c r="DV333" s="9"/>
      <c r="DW333" s="9"/>
    </row>
    <row r="334" spans="1:186" s="70" customFormat="1" ht="10.5" customHeight="1" hidden="1">
      <c r="A334" s="206"/>
      <c r="B334" s="205"/>
      <c r="C334" s="341"/>
      <c r="D334" s="342"/>
      <c r="E334" s="154"/>
      <c r="G334" s="334" t="s">
        <v>535</v>
      </c>
      <c r="H334" s="334"/>
      <c r="I334" s="335" t="s">
        <v>288</v>
      </c>
      <c r="J334" s="252"/>
      <c r="K334" s="252"/>
      <c r="L334" s="252"/>
      <c r="M334" s="252"/>
      <c r="N334" s="252"/>
      <c r="O334" s="252"/>
      <c r="P334" s="252"/>
      <c r="Q334" s="252"/>
      <c r="R334" s="252"/>
      <c r="S334" s="252"/>
      <c r="T334" s="252"/>
      <c r="U334" s="252"/>
      <c r="V334" s="252"/>
      <c r="W334" s="252"/>
      <c r="X334" s="252"/>
      <c r="Y334" s="252"/>
      <c r="Z334" s="336">
        <f>$AK$220</f>
        <v>1E-09</v>
      </c>
      <c r="AA334" s="336"/>
      <c r="AB334" s="336"/>
      <c r="AC334" s="336"/>
      <c r="AD334" s="336"/>
      <c r="AE334" s="336"/>
      <c r="AF334" s="336"/>
      <c r="AG334" s="298">
        <f>$AR$220</f>
        <v>9.999999999999999E-05</v>
      </c>
      <c r="AH334" s="298"/>
      <c r="AI334" s="298"/>
      <c r="AJ334" s="298">
        <f t="shared" si="47"/>
        <v>0</v>
      </c>
      <c r="AK334" s="298"/>
      <c r="AL334" s="298"/>
      <c r="AM334" s="332"/>
      <c r="AN334" s="333"/>
      <c r="AO334" s="298">
        <f t="shared" si="48"/>
        <v>0</v>
      </c>
      <c r="AP334" s="298"/>
      <c r="AQ334" s="332"/>
      <c r="AR334" s="333"/>
      <c r="AS334" s="298">
        <f t="shared" si="40"/>
        <v>0</v>
      </c>
      <c r="AT334" s="298"/>
      <c r="AU334" s="332"/>
      <c r="AV334" s="333"/>
      <c r="AW334" s="298">
        <f t="shared" si="41"/>
        <v>0</v>
      </c>
      <c r="AX334" s="298"/>
      <c r="AY334" s="332"/>
      <c r="AZ334" s="333"/>
      <c r="BA334" s="298">
        <f t="shared" si="42"/>
        <v>0</v>
      </c>
      <c r="BB334" s="298"/>
      <c r="BC334" s="332"/>
      <c r="BD334" s="333"/>
      <c r="BE334" s="298">
        <f t="shared" si="43"/>
        <v>0</v>
      </c>
      <c r="BF334" s="298"/>
      <c r="BG334" s="332"/>
      <c r="BH334" s="333"/>
      <c r="BI334" s="298">
        <f t="shared" si="44"/>
        <v>0</v>
      </c>
      <c r="BJ334" s="298"/>
      <c r="BK334" s="332"/>
      <c r="BL334" s="333"/>
      <c r="BM334" s="298">
        <f t="shared" si="45"/>
        <v>0</v>
      </c>
      <c r="BN334" s="298"/>
      <c r="BO334" s="332"/>
      <c r="BP334" s="333"/>
      <c r="BQ334" s="298">
        <f t="shared" si="46"/>
        <v>0</v>
      </c>
      <c r="BR334" s="298"/>
      <c r="BV334" s="75"/>
      <c r="BW334" s="75"/>
      <c r="BX334" s="75"/>
      <c r="DP334" s="75"/>
      <c r="DQ334" s="75"/>
      <c r="DR334" s="75"/>
      <c r="DS334" s="75"/>
      <c r="DT334" s="75"/>
      <c r="DU334" s="9"/>
      <c r="DV334" s="9"/>
      <c r="DW334" s="9"/>
      <c r="DX334" s="75"/>
      <c r="DY334" s="75"/>
      <c r="DZ334" s="75"/>
      <c r="EA334" s="75"/>
      <c r="EB334" s="75"/>
      <c r="EC334" s="75"/>
      <c r="ED334" s="75"/>
      <c r="EE334" s="75"/>
      <c r="EF334" s="75"/>
      <c r="EG334" s="75"/>
      <c r="EH334" s="75"/>
      <c r="EI334" s="75"/>
      <c r="EJ334" s="75"/>
      <c r="EK334" s="75"/>
      <c r="EL334" s="75"/>
      <c r="EM334" s="75"/>
      <c r="EN334" s="75"/>
      <c r="EO334" s="75"/>
      <c r="EP334" s="75"/>
      <c r="EQ334" s="75"/>
      <c r="ER334" s="75"/>
      <c r="ES334" s="75"/>
      <c r="ET334" s="75"/>
      <c r="EU334" s="75"/>
      <c r="EV334" s="75"/>
      <c r="EW334" s="75"/>
      <c r="EX334" s="75"/>
      <c r="EY334" s="75"/>
      <c r="EZ334" s="75"/>
      <c r="FA334" s="75"/>
      <c r="FB334" s="75"/>
      <c r="FC334" s="75"/>
      <c r="FD334" s="75"/>
      <c r="FE334" s="75"/>
      <c r="FF334" s="75"/>
      <c r="FG334" s="75"/>
      <c r="FH334" s="75"/>
      <c r="FI334" s="75"/>
      <c r="FJ334" s="75"/>
      <c r="FK334" s="75"/>
      <c r="FL334" s="75"/>
      <c r="FM334" s="75"/>
      <c r="FN334" s="75"/>
      <c r="FO334" s="75"/>
      <c r="FP334" s="75"/>
      <c r="FQ334" s="75"/>
      <c r="FR334" s="75"/>
      <c r="FS334" s="75"/>
      <c r="FT334" s="75"/>
      <c r="FU334" s="75"/>
      <c r="FV334" s="75"/>
      <c r="FW334" s="75"/>
      <c r="FX334" s="75"/>
      <c r="FY334" s="75"/>
      <c r="FZ334" s="75"/>
      <c r="GA334" s="75"/>
      <c r="GB334" s="75"/>
      <c r="GC334" s="75"/>
      <c r="GD334" s="75"/>
    </row>
    <row r="335" spans="1:127" s="70" customFormat="1" ht="10.5" customHeight="1" hidden="1">
      <c r="A335" s="206"/>
      <c r="B335" s="205"/>
      <c r="C335" s="341"/>
      <c r="D335" s="342"/>
      <c r="E335" s="154"/>
      <c r="G335" s="334" t="s">
        <v>536</v>
      </c>
      <c r="H335" s="334"/>
      <c r="I335" s="335" t="s">
        <v>289</v>
      </c>
      <c r="J335" s="252"/>
      <c r="K335" s="252"/>
      <c r="L335" s="252"/>
      <c r="M335" s="252"/>
      <c r="N335" s="252"/>
      <c r="O335" s="252"/>
      <c r="P335" s="252"/>
      <c r="Q335" s="252"/>
      <c r="R335" s="252"/>
      <c r="S335" s="252"/>
      <c r="T335" s="252"/>
      <c r="U335" s="252"/>
      <c r="V335" s="252"/>
      <c r="W335" s="252"/>
      <c r="X335" s="252"/>
      <c r="Y335" s="252"/>
      <c r="Z335" s="336">
        <f>$AK$226</f>
        <v>1E-09</v>
      </c>
      <c r="AA335" s="336"/>
      <c r="AB335" s="336"/>
      <c r="AC335" s="336"/>
      <c r="AD335" s="336"/>
      <c r="AE335" s="336"/>
      <c r="AF335" s="336"/>
      <c r="AG335" s="298">
        <f>$AR$226</f>
        <v>9.999999999999999E-05</v>
      </c>
      <c r="AH335" s="298"/>
      <c r="AI335" s="298"/>
      <c r="AJ335" s="298">
        <f t="shared" si="47"/>
        <v>0</v>
      </c>
      <c r="AK335" s="298"/>
      <c r="AL335" s="298"/>
      <c r="AM335" s="332"/>
      <c r="AN335" s="333"/>
      <c r="AO335" s="298">
        <f t="shared" si="48"/>
        <v>0</v>
      </c>
      <c r="AP335" s="298"/>
      <c r="AQ335" s="332"/>
      <c r="AR335" s="333"/>
      <c r="AS335" s="298">
        <f t="shared" si="40"/>
        <v>0</v>
      </c>
      <c r="AT335" s="298"/>
      <c r="AU335" s="332"/>
      <c r="AV335" s="333"/>
      <c r="AW335" s="298">
        <f t="shared" si="41"/>
        <v>0</v>
      </c>
      <c r="AX335" s="298"/>
      <c r="AY335" s="332"/>
      <c r="AZ335" s="333"/>
      <c r="BA335" s="298">
        <f t="shared" si="42"/>
        <v>0</v>
      </c>
      <c r="BB335" s="298"/>
      <c r="BC335" s="332"/>
      <c r="BD335" s="333"/>
      <c r="BE335" s="298">
        <f t="shared" si="43"/>
        <v>0</v>
      </c>
      <c r="BF335" s="298"/>
      <c r="BG335" s="332"/>
      <c r="BH335" s="333"/>
      <c r="BI335" s="298">
        <f t="shared" si="44"/>
        <v>0</v>
      </c>
      <c r="BJ335" s="298"/>
      <c r="BK335" s="332"/>
      <c r="BL335" s="333"/>
      <c r="BM335" s="298">
        <f t="shared" si="45"/>
        <v>0</v>
      </c>
      <c r="BN335" s="298"/>
      <c r="BO335" s="332"/>
      <c r="BP335" s="333"/>
      <c r="BQ335" s="298">
        <f t="shared" si="46"/>
        <v>0</v>
      </c>
      <c r="BR335" s="298"/>
      <c r="DU335" s="9"/>
      <c r="DV335" s="9"/>
      <c r="DW335" s="9"/>
    </row>
    <row r="336" spans="1:127" s="70" customFormat="1" ht="10.5" customHeight="1" hidden="1">
      <c r="A336" s="206"/>
      <c r="B336" s="205"/>
      <c r="C336" s="341"/>
      <c r="D336" s="342"/>
      <c r="E336" s="154"/>
      <c r="G336" s="334" t="s">
        <v>537</v>
      </c>
      <c r="H336" s="334"/>
      <c r="I336" s="335" t="s">
        <v>290</v>
      </c>
      <c r="J336" s="252"/>
      <c r="K336" s="252"/>
      <c r="L336" s="252"/>
      <c r="M336" s="252"/>
      <c r="N336" s="252"/>
      <c r="O336" s="252"/>
      <c r="P336" s="252"/>
      <c r="Q336" s="252"/>
      <c r="R336" s="252"/>
      <c r="S336" s="252"/>
      <c r="T336" s="252"/>
      <c r="U336" s="252"/>
      <c r="V336" s="252"/>
      <c r="W336" s="252"/>
      <c r="X336" s="252"/>
      <c r="Y336" s="252"/>
      <c r="Z336" s="336">
        <f>$AK$237</f>
        <v>1E-09</v>
      </c>
      <c r="AA336" s="336"/>
      <c r="AB336" s="336"/>
      <c r="AC336" s="336"/>
      <c r="AD336" s="336"/>
      <c r="AE336" s="336"/>
      <c r="AF336" s="336"/>
      <c r="AG336" s="298">
        <f>$AR$237</f>
        <v>9.999999999999999E-05</v>
      </c>
      <c r="AH336" s="298"/>
      <c r="AI336" s="298"/>
      <c r="AJ336" s="298">
        <f t="shared" si="47"/>
        <v>0</v>
      </c>
      <c r="AK336" s="298"/>
      <c r="AL336" s="298"/>
      <c r="AM336" s="332"/>
      <c r="AN336" s="333"/>
      <c r="AO336" s="298">
        <f t="shared" si="48"/>
        <v>0</v>
      </c>
      <c r="AP336" s="298"/>
      <c r="AQ336" s="332"/>
      <c r="AR336" s="333"/>
      <c r="AS336" s="298">
        <f t="shared" si="40"/>
        <v>0</v>
      </c>
      <c r="AT336" s="298"/>
      <c r="AU336" s="332"/>
      <c r="AV336" s="333"/>
      <c r="AW336" s="298">
        <f t="shared" si="41"/>
        <v>0</v>
      </c>
      <c r="AX336" s="298"/>
      <c r="AY336" s="332"/>
      <c r="AZ336" s="333"/>
      <c r="BA336" s="298">
        <f t="shared" si="42"/>
        <v>0</v>
      </c>
      <c r="BB336" s="298"/>
      <c r="BC336" s="332"/>
      <c r="BD336" s="333"/>
      <c r="BE336" s="298">
        <f t="shared" si="43"/>
        <v>0</v>
      </c>
      <c r="BF336" s="298"/>
      <c r="BG336" s="332"/>
      <c r="BH336" s="333"/>
      <c r="BI336" s="298">
        <f t="shared" si="44"/>
        <v>0</v>
      </c>
      <c r="BJ336" s="298"/>
      <c r="BK336" s="332"/>
      <c r="BL336" s="333"/>
      <c r="BM336" s="298">
        <f t="shared" si="45"/>
        <v>0</v>
      </c>
      <c r="BN336" s="298"/>
      <c r="BO336" s="332"/>
      <c r="BP336" s="333"/>
      <c r="BQ336" s="298">
        <f t="shared" si="46"/>
        <v>0</v>
      </c>
      <c r="BR336" s="298"/>
      <c r="DU336" s="9"/>
      <c r="DV336" s="9"/>
      <c r="DW336" s="9"/>
    </row>
    <row r="337" spans="1:127" s="70" customFormat="1" ht="10.5" customHeight="1" hidden="1">
      <c r="A337" s="206"/>
      <c r="B337" s="205"/>
      <c r="C337" s="341"/>
      <c r="D337" s="342"/>
      <c r="E337" s="154"/>
      <c r="G337" s="334" t="s">
        <v>538</v>
      </c>
      <c r="H337" s="334"/>
      <c r="I337" s="335" t="s">
        <v>291</v>
      </c>
      <c r="J337" s="252"/>
      <c r="K337" s="252"/>
      <c r="L337" s="252"/>
      <c r="M337" s="252"/>
      <c r="N337" s="252"/>
      <c r="O337" s="252"/>
      <c r="P337" s="252"/>
      <c r="Q337" s="252"/>
      <c r="R337" s="252"/>
      <c r="S337" s="252"/>
      <c r="T337" s="252"/>
      <c r="U337" s="252"/>
      <c r="V337" s="252"/>
      <c r="W337" s="252"/>
      <c r="X337" s="252"/>
      <c r="Y337" s="252"/>
      <c r="Z337" s="336">
        <f>$AK$246</f>
        <v>1E-09</v>
      </c>
      <c r="AA337" s="336"/>
      <c r="AB337" s="336"/>
      <c r="AC337" s="336"/>
      <c r="AD337" s="336"/>
      <c r="AE337" s="336"/>
      <c r="AF337" s="336"/>
      <c r="AG337" s="298">
        <f>$AR$246</f>
        <v>9.999999999999999E-05</v>
      </c>
      <c r="AH337" s="298"/>
      <c r="AI337" s="298"/>
      <c r="AJ337" s="298">
        <f t="shared" si="47"/>
        <v>0</v>
      </c>
      <c r="AK337" s="298"/>
      <c r="AL337" s="298"/>
      <c r="AM337" s="332"/>
      <c r="AN337" s="333"/>
      <c r="AO337" s="298">
        <f t="shared" si="48"/>
        <v>0</v>
      </c>
      <c r="AP337" s="298"/>
      <c r="AQ337" s="332"/>
      <c r="AR337" s="333"/>
      <c r="AS337" s="298">
        <f t="shared" si="40"/>
        <v>0</v>
      </c>
      <c r="AT337" s="298"/>
      <c r="AU337" s="332"/>
      <c r="AV337" s="333"/>
      <c r="AW337" s="298">
        <f t="shared" si="41"/>
        <v>0</v>
      </c>
      <c r="AX337" s="298"/>
      <c r="AY337" s="332"/>
      <c r="AZ337" s="333"/>
      <c r="BA337" s="298">
        <f t="shared" si="42"/>
        <v>0</v>
      </c>
      <c r="BB337" s="298"/>
      <c r="BC337" s="332"/>
      <c r="BD337" s="333"/>
      <c r="BE337" s="298">
        <f t="shared" si="43"/>
        <v>0</v>
      </c>
      <c r="BF337" s="298"/>
      <c r="BG337" s="332"/>
      <c r="BH337" s="333"/>
      <c r="BI337" s="298">
        <f t="shared" si="44"/>
        <v>0</v>
      </c>
      <c r="BJ337" s="298"/>
      <c r="BK337" s="332"/>
      <c r="BL337" s="333"/>
      <c r="BM337" s="298">
        <f t="shared" si="45"/>
        <v>0</v>
      </c>
      <c r="BN337" s="298"/>
      <c r="BO337" s="332"/>
      <c r="BP337" s="333"/>
      <c r="BQ337" s="298">
        <f t="shared" si="46"/>
        <v>0</v>
      </c>
      <c r="BR337" s="298"/>
      <c r="DU337" s="9"/>
      <c r="DV337" s="9"/>
      <c r="DW337" s="9"/>
    </row>
    <row r="338" spans="1:127" s="70" customFormat="1" ht="10.5" customHeight="1" hidden="1">
      <c r="A338" s="206"/>
      <c r="B338" s="205"/>
      <c r="C338" s="341"/>
      <c r="D338" s="342"/>
      <c r="E338" s="154"/>
      <c r="G338" s="334" t="s">
        <v>539</v>
      </c>
      <c r="H338" s="334"/>
      <c r="I338" s="335" t="s">
        <v>292</v>
      </c>
      <c r="J338" s="252"/>
      <c r="K338" s="252"/>
      <c r="L338" s="252"/>
      <c r="M338" s="252"/>
      <c r="N338" s="252"/>
      <c r="O338" s="252"/>
      <c r="P338" s="252"/>
      <c r="Q338" s="252"/>
      <c r="R338" s="252"/>
      <c r="S338" s="252"/>
      <c r="T338" s="252"/>
      <c r="U338" s="252"/>
      <c r="V338" s="252"/>
      <c r="W338" s="252"/>
      <c r="X338" s="252"/>
      <c r="Y338" s="252"/>
      <c r="Z338" s="336">
        <f>$AK$254</f>
        <v>1E-09</v>
      </c>
      <c r="AA338" s="336"/>
      <c r="AB338" s="336"/>
      <c r="AC338" s="336"/>
      <c r="AD338" s="336"/>
      <c r="AE338" s="336"/>
      <c r="AF338" s="336"/>
      <c r="AG338" s="298">
        <f>$AR$254</f>
        <v>9.999999999999999E-05</v>
      </c>
      <c r="AH338" s="298"/>
      <c r="AI338" s="298"/>
      <c r="AJ338" s="298">
        <f t="shared" si="47"/>
        <v>0</v>
      </c>
      <c r="AK338" s="298"/>
      <c r="AL338" s="298"/>
      <c r="AM338" s="332"/>
      <c r="AN338" s="333"/>
      <c r="AO338" s="298">
        <f t="shared" si="48"/>
        <v>0</v>
      </c>
      <c r="AP338" s="298"/>
      <c r="AQ338" s="332"/>
      <c r="AR338" s="333"/>
      <c r="AS338" s="298">
        <f t="shared" si="40"/>
        <v>0</v>
      </c>
      <c r="AT338" s="298"/>
      <c r="AU338" s="332"/>
      <c r="AV338" s="333"/>
      <c r="AW338" s="298">
        <f t="shared" si="41"/>
        <v>0</v>
      </c>
      <c r="AX338" s="298"/>
      <c r="AY338" s="332"/>
      <c r="AZ338" s="333"/>
      <c r="BA338" s="298">
        <f t="shared" si="42"/>
        <v>0</v>
      </c>
      <c r="BB338" s="298"/>
      <c r="BC338" s="332"/>
      <c r="BD338" s="333"/>
      <c r="BE338" s="298">
        <f t="shared" si="43"/>
        <v>0</v>
      </c>
      <c r="BF338" s="298"/>
      <c r="BG338" s="332"/>
      <c r="BH338" s="333"/>
      <c r="BI338" s="298">
        <f t="shared" si="44"/>
        <v>0</v>
      </c>
      <c r="BJ338" s="298"/>
      <c r="BK338" s="332"/>
      <c r="BL338" s="333"/>
      <c r="BM338" s="298">
        <f t="shared" si="45"/>
        <v>0</v>
      </c>
      <c r="BN338" s="298"/>
      <c r="BO338" s="332"/>
      <c r="BP338" s="333"/>
      <c r="BQ338" s="298">
        <f t="shared" si="46"/>
        <v>0</v>
      </c>
      <c r="BR338" s="298"/>
      <c r="DU338" s="9"/>
      <c r="DV338" s="9"/>
      <c r="DW338" s="9"/>
    </row>
    <row r="339" spans="1:186" s="70" customFormat="1" ht="10.5" customHeight="1" hidden="1">
      <c r="A339" s="206"/>
      <c r="B339" s="205"/>
      <c r="C339" s="341"/>
      <c r="D339" s="342"/>
      <c r="E339" s="154"/>
      <c r="G339" s="334" t="s">
        <v>540</v>
      </c>
      <c r="H339" s="334"/>
      <c r="I339" s="335" t="s">
        <v>293</v>
      </c>
      <c r="J339" s="252"/>
      <c r="K339" s="252"/>
      <c r="L339" s="252"/>
      <c r="M339" s="252"/>
      <c r="N339" s="252"/>
      <c r="O339" s="252"/>
      <c r="P339" s="252"/>
      <c r="Q339" s="252"/>
      <c r="R339" s="252"/>
      <c r="S339" s="252"/>
      <c r="T339" s="252"/>
      <c r="U339" s="252"/>
      <c r="V339" s="252"/>
      <c r="W339" s="252"/>
      <c r="X339" s="252"/>
      <c r="Y339" s="252"/>
      <c r="Z339" s="336">
        <f>$AK$263</f>
        <v>1E-09</v>
      </c>
      <c r="AA339" s="336"/>
      <c r="AB339" s="336"/>
      <c r="AC339" s="336"/>
      <c r="AD339" s="336"/>
      <c r="AE339" s="336"/>
      <c r="AF339" s="336"/>
      <c r="AG339" s="298">
        <f>$AR$263</f>
        <v>9.999999999999999E-05</v>
      </c>
      <c r="AH339" s="298"/>
      <c r="AI339" s="298"/>
      <c r="AJ339" s="298">
        <f t="shared" si="47"/>
        <v>0</v>
      </c>
      <c r="AK339" s="298"/>
      <c r="AL339" s="298"/>
      <c r="AM339" s="332"/>
      <c r="AN339" s="333"/>
      <c r="AO339" s="298">
        <f t="shared" si="48"/>
        <v>0</v>
      </c>
      <c r="AP339" s="298"/>
      <c r="AQ339" s="332"/>
      <c r="AR339" s="333"/>
      <c r="AS339" s="298">
        <f t="shared" si="40"/>
        <v>0</v>
      </c>
      <c r="AT339" s="298"/>
      <c r="AU339" s="332"/>
      <c r="AV339" s="333"/>
      <c r="AW339" s="298">
        <f t="shared" si="41"/>
        <v>0</v>
      </c>
      <c r="AX339" s="298"/>
      <c r="AY339" s="332"/>
      <c r="AZ339" s="333"/>
      <c r="BA339" s="298">
        <f t="shared" si="42"/>
        <v>0</v>
      </c>
      <c r="BB339" s="298"/>
      <c r="BC339" s="332"/>
      <c r="BD339" s="333"/>
      <c r="BE339" s="298">
        <f t="shared" si="43"/>
        <v>0</v>
      </c>
      <c r="BF339" s="298"/>
      <c r="BG339" s="332"/>
      <c r="BH339" s="333"/>
      <c r="BI339" s="298">
        <f t="shared" si="44"/>
        <v>0</v>
      </c>
      <c r="BJ339" s="298"/>
      <c r="BK339" s="332"/>
      <c r="BL339" s="333"/>
      <c r="BM339" s="298">
        <f t="shared" si="45"/>
        <v>0</v>
      </c>
      <c r="BN339" s="298"/>
      <c r="BO339" s="332"/>
      <c r="BP339" s="333"/>
      <c r="BQ339" s="298">
        <f t="shared" si="46"/>
        <v>0</v>
      </c>
      <c r="BR339" s="298"/>
      <c r="BV339" s="56"/>
      <c r="BW339" s="56"/>
      <c r="BX339" s="56"/>
      <c r="DP339" s="56"/>
      <c r="DQ339" s="56"/>
      <c r="DR339" s="56"/>
      <c r="DS339" s="56"/>
      <c r="DT339" s="56"/>
      <c r="DU339" s="9"/>
      <c r="DV339" s="9"/>
      <c r="DW339" s="9"/>
      <c r="DX339" s="56"/>
      <c r="DY339" s="56"/>
      <c r="DZ339" s="56"/>
      <c r="EA339" s="56"/>
      <c r="EB339" s="56"/>
      <c r="EC339" s="56"/>
      <c r="ED339" s="56"/>
      <c r="EE339" s="56"/>
      <c r="EF339" s="56"/>
      <c r="EG339" s="56"/>
      <c r="EH339" s="56"/>
      <c r="EI339" s="56"/>
      <c r="EJ339" s="56"/>
      <c r="EK339" s="56"/>
      <c r="EL339" s="56"/>
      <c r="EM339" s="56"/>
      <c r="EN339" s="56"/>
      <c r="EO339" s="56"/>
      <c r="EP339" s="56"/>
      <c r="EQ339" s="56"/>
      <c r="ER339" s="56"/>
      <c r="ES339" s="56"/>
      <c r="ET339" s="56"/>
      <c r="EU339" s="56"/>
      <c r="EV339" s="56"/>
      <c r="EW339" s="56"/>
      <c r="EX339" s="56"/>
      <c r="EY339" s="56"/>
      <c r="EZ339" s="56"/>
      <c r="FA339" s="56"/>
      <c r="FB339" s="56"/>
      <c r="FC339" s="56"/>
      <c r="FD339" s="56"/>
      <c r="FE339" s="56"/>
      <c r="FF339" s="56"/>
      <c r="FG339" s="56"/>
      <c r="FH339" s="56"/>
      <c r="FI339" s="56"/>
      <c r="FJ339" s="56"/>
      <c r="FK339" s="56"/>
      <c r="FL339" s="56"/>
      <c r="FM339" s="56"/>
      <c r="FN339" s="56"/>
      <c r="FO339" s="56"/>
      <c r="FP339" s="56"/>
      <c r="FQ339" s="56"/>
      <c r="FR339" s="56"/>
      <c r="FS339" s="56"/>
      <c r="FT339" s="56"/>
      <c r="FU339" s="56"/>
      <c r="FV339" s="56"/>
      <c r="FW339" s="56"/>
      <c r="FX339" s="56"/>
      <c r="FY339" s="56"/>
      <c r="FZ339" s="56"/>
      <c r="GA339" s="56"/>
      <c r="GB339" s="56"/>
      <c r="GC339" s="56"/>
      <c r="GD339" s="56"/>
    </row>
    <row r="340" spans="1:186" s="70" customFormat="1" ht="10.5" customHeight="1" hidden="1">
      <c r="A340" s="206"/>
      <c r="B340" s="205" t="s">
        <v>557</v>
      </c>
      <c r="C340" s="341"/>
      <c r="D340" s="342"/>
      <c r="E340" s="154"/>
      <c r="G340" s="334" t="s">
        <v>541</v>
      </c>
      <c r="H340" s="334"/>
      <c r="I340" s="335" t="s">
        <v>294</v>
      </c>
      <c r="J340" s="252"/>
      <c r="K340" s="252"/>
      <c r="L340" s="252"/>
      <c r="M340" s="252"/>
      <c r="N340" s="252"/>
      <c r="O340" s="252"/>
      <c r="P340" s="252"/>
      <c r="Q340" s="252"/>
      <c r="R340" s="252"/>
      <c r="S340" s="252"/>
      <c r="T340" s="252"/>
      <c r="U340" s="252"/>
      <c r="V340" s="252"/>
      <c r="W340" s="252"/>
      <c r="X340" s="252"/>
      <c r="Y340" s="252"/>
      <c r="Z340" s="336">
        <f>$AK$265</f>
        <v>1E-09</v>
      </c>
      <c r="AA340" s="336"/>
      <c r="AB340" s="336"/>
      <c r="AC340" s="336"/>
      <c r="AD340" s="336"/>
      <c r="AE340" s="336"/>
      <c r="AF340" s="336"/>
      <c r="AG340" s="298">
        <f>$AR$265</f>
        <v>9.999999999999999E-05</v>
      </c>
      <c r="AH340" s="298"/>
      <c r="AI340" s="298"/>
      <c r="AJ340" s="298">
        <f t="shared" si="47"/>
        <v>0</v>
      </c>
      <c r="AK340" s="298"/>
      <c r="AL340" s="298"/>
      <c r="AM340" s="332"/>
      <c r="AN340" s="333"/>
      <c r="AO340" s="298">
        <f t="shared" si="48"/>
        <v>0</v>
      </c>
      <c r="AP340" s="298"/>
      <c r="AQ340" s="332"/>
      <c r="AR340" s="333"/>
      <c r="AS340" s="298">
        <f t="shared" si="40"/>
        <v>0</v>
      </c>
      <c r="AT340" s="298"/>
      <c r="AU340" s="332"/>
      <c r="AV340" s="333"/>
      <c r="AW340" s="298">
        <f t="shared" si="41"/>
        <v>0</v>
      </c>
      <c r="AX340" s="298"/>
      <c r="AY340" s="332"/>
      <c r="AZ340" s="333"/>
      <c r="BA340" s="298">
        <f t="shared" si="42"/>
        <v>0</v>
      </c>
      <c r="BB340" s="298"/>
      <c r="BC340" s="332"/>
      <c r="BD340" s="333"/>
      <c r="BE340" s="298">
        <f t="shared" si="43"/>
        <v>0</v>
      </c>
      <c r="BF340" s="298"/>
      <c r="BG340" s="332"/>
      <c r="BH340" s="333"/>
      <c r="BI340" s="298">
        <f t="shared" si="44"/>
        <v>0</v>
      </c>
      <c r="BJ340" s="298"/>
      <c r="BK340" s="332"/>
      <c r="BL340" s="333"/>
      <c r="BM340" s="298">
        <f t="shared" si="45"/>
        <v>0</v>
      </c>
      <c r="BN340" s="298"/>
      <c r="BO340" s="332"/>
      <c r="BP340" s="333"/>
      <c r="BQ340" s="298">
        <f t="shared" si="46"/>
        <v>0</v>
      </c>
      <c r="BR340" s="298"/>
      <c r="BV340" s="119"/>
      <c r="BW340" s="119"/>
      <c r="BX340" s="119"/>
      <c r="DP340" s="119"/>
      <c r="DQ340" s="119"/>
      <c r="DR340" s="119"/>
      <c r="DS340" s="119"/>
      <c r="DT340" s="119"/>
      <c r="DU340" s="9"/>
      <c r="DV340" s="9"/>
      <c r="DW340" s="9"/>
      <c r="DX340" s="119"/>
      <c r="DY340" s="119"/>
      <c r="DZ340" s="119"/>
      <c r="EA340" s="119"/>
      <c r="EB340" s="119"/>
      <c r="EC340" s="119"/>
      <c r="ED340" s="119"/>
      <c r="EE340" s="119"/>
      <c r="EF340" s="119"/>
      <c r="EG340" s="119"/>
      <c r="EH340" s="119"/>
      <c r="EI340" s="119"/>
      <c r="EJ340" s="119"/>
      <c r="EK340" s="119"/>
      <c r="EL340" s="119"/>
      <c r="EM340" s="119"/>
      <c r="EN340" s="119"/>
      <c r="EO340" s="119"/>
      <c r="EP340" s="119"/>
      <c r="EQ340" s="119"/>
      <c r="ER340" s="119"/>
      <c r="ES340" s="119"/>
      <c r="ET340" s="119"/>
      <c r="EU340" s="119"/>
      <c r="EV340" s="119"/>
      <c r="EW340" s="119"/>
      <c r="EX340" s="119"/>
      <c r="EY340" s="119"/>
      <c r="EZ340" s="119"/>
      <c r="FA340" s="119"/>
      <c r="FB340" s="119"/>
      <c r="FC340" s="119"/>
      <c r="FD340" s="119"/>
      <c r="FE340" s="119"/>
      <c r="FF340" s="119"/>
      <c r="FG340" s="119"/>
      <c r="FH340" s="119"/>
      <c r="FI340" s="119"/>
      <c r="FJ340" s="119"/>
      <c r="FK340" s="119"/>
      <c r="FL340" s="119"/>
      <c r="FM340" s="119"/>
      <c r="FN340" s="119"/>
      <c r="FO340" s="119"/>
      <c r="FP340" s="119"/>
      <c r="FQ340" s="119"/>
      <c r="FR340" s="119"/>
      <c r="FS340" s="119"/>
      <c r="FT340" s="119"/>
      <c r="FU340" s="119"/>
      <c r="FV340" s="119"/>
      <c r="FW340" s="119"/>
      <c r="FX340" s="119"/>
      <c r="FY340" s="119"/>
      <c r="FZ340" s="119"/>
      <c r="GA340" s="119"/>
      <c r="GB340" s="119"/>
      <c r="GC340" s="119"/>
      <c r="GD340" s="119"/>
    </row>
    <row r="341" spans="1:186" s="75" customFormat="1" ht="3.75" customHeight="1" hidden="1">
      <c r="A341" s="207"/>
      <c r="B341" s="207"/>
      <c r="C341" s="117"/>
      <c r="D341" s="164"/>
      <c r="E341" s="163"/>
      <c r="G341" s="318"/>
      <c r="H341" s="318"/>
      <c r="I341" s="318"/>
      <c r="J341" s="318"/>
      <c r="K341" s="318"/>
      <c r="L341" s="318"/>
      <c r="M341" s="318"/>
      <c r="N341" s="318"/>
      <c r="O341" s="318"/>
      <c r="P341" s="318"/>
      <c r="Q341" s="318"/>
      <c r="R341" s="318"/>
      <c r="S341" s="318"/>
      <c r="T341" s="318"/>
      <c r="U341" s="318"/>
      <c r="V341" s="318"/>
      <c r="W341" s="318"/>
      <c r="X341" s="318"/>
      <c r="Y341" s="318"/>
      <c r="Z341" s="318"/>
      <c r="AA341" s="318"/>
      <c r="AB341" s="318"/>
      <c r="AC341" s="318"/>
      <c r="AD341" s="318"/>
      <c r="AE341" s="318"/>
      <c r="AF341" s="318"/>
      <c r="AG341" s="318"/>
      <c r="AH341" s="318"/>
      <c r="AI341" s="318"/>
      <c r="AJ341" s="318"/>
      <c r="AK341" s="318"/>
      <c r="AL341" s="318"/>
      <c r="AM341" s="318"/>
      <c r="AN341" s="318"/>
      <c r="AO341" s="318"/>
      <c r="AP341" s="318"/>
      <c r="AQ341" s="318"/>
      <c r="AR341" s="318"/>
      <c r="AS341" s="318"/>
      <c r="AT341" s="318"/>
      <c r="AU341" s="318"/>
      <c r="AV341" s="318"/>
      <c r="AW341" s="318"/>
      <c r="AX341" s="318"/>
      <c r="AY341" s="318"/>
      <c r="AZ341" s="318"/>
      <c r="BA341" s="318"/>
      <c r="BB341" s="318"/>
      <c r="BC341" s="318"/>
      <c r="BD341" s="318"/>
      <c r="BE341" s="318"/>
      <c r="BF341" s="318"/>
      <c r="BG341" s="318"/>
      <c r="BH341" s="318"/>
      <c r="BI341" s="318"/>
      <c r="BJ341" s="318"/>
      <c r="BK341" s="318"/>
      <c r="BL341" s="318"/>
      <c r="BM341" s="318"/>
      <c r="BN341" s="318"/>
      <c r="BO341" s="318"/>
      <c r="BP341" s="318"/>
      <c r="BQ341" s="318"/>
      <c r="BR341" s="318"/>
      <c r="BV341" s="119"/>
      <c r="BW341" s="119"/>
      <c r="BX341" s="119"/>
      <c r="BY341" s="119"/>
      <c r="BZ341" s="119"/>
      <c r="CA341" s="119"/>
      <c r="CB341" s="119"/>
      <c r="CC341" s="119"/>
      <c r="CD341" s="119"/>
      <c r="CE341" s="119"/>
      <c r="CF341" s="119"/>
      <c r="CG341" s="119"/>
      <c r="CH341" s="119"/>
      <c r="CI341" s="119"/>
      <c r="CJ341" s="119"/>
      <c r="CK341" s="119"/>
      <c r="CL341" s="119"/>
      <c r="CM341" s="119"/>
      <c r="CN341" s="119"/>
      <c r="CO341" s="119"/>
      <c r="CP341" s="119"/>
      <c r="CQ341" s="119"/>
      <c r="CR341" s="119"/>
      <c r="CS341" s="119"/>
      <c r="CT341" s="119"/>
      <c r="CU341" s="119"/>
      <c r="CV341" s="119"/>
      <c r="CW341" s="119"/>
      <c r="CX341" s="119"/>
      <c r="CY341" s="119"/>
      <c r="CZ341" s="119"/>
      <c r="DA341" s="119"/>
      <c r="DB341" s="119"/>
      <c r="DC341" s="119"/>
      <c r="DD341" s="119"/>
      <c r="DE341" s="119"/>
      <c r="DF341" s="119"/>
      <c r="DG341" s="119"/>
      <c r="DH341" s="119"/>
      <c r="DI341" s="119"/>
      <c r="DJ341" s="119"/>
      <c r="DK341" s="119"/>
      <c r="DL341" s="119"/>
      <c r="DM341" s="119"/>
      <c r="DN341" s="119"/>
      <c r="DO341" s="119"/>
      <c r="DP341" s="119"/>
      <c r="DQ341" s="119"/>
      <c r="DR341" s="119"/>
      <c r="DS341" s="119"/>
      <c r="DT341" s="119"/>
      <c r="DU341" s="9"/>
      <c r="DV341" s="9"/>
      <c r="DW341" s="9"/>
      <c r="DX341" s="119"/>
      <c r="DY341" s="119"/>
      <c r="DZ341" s="119"/>
      <c r="EA341" s="119"/>
      <c r="EB341" s="119"/>
      <c r="EC341" s="119"/>
      <c r="ED341" s="119"/>
      <c r="EE341" s="119"/>
      <c r="EF341" s="119"/>
      <c r="EG341" s="119"/>
      <c r="EH341" s="119"/>
      <c r="EI341" s="119"/>
      <c r="EJ341" s="119"/>
      <c r="EK341" s="119"/>
      <c r="EL341" s="119"/>
      <c r="EM341" s="119"/>
      <c r="EN341" s="119"/>
      <c r="EO341" s="119"/>
      <c r="EP341" s="119"/>
      <c r="EQ341" s="119"/>
      <c r="ER341" s="119"/>
      <c r="ES341" s="119"/>
      <c r="ET341" s="119"/>
      <c r="EU341" s="119"/>
      <c r="EV341" s="119"/>
      <c r="EW341" s="119"/>
      <c r="EX341" s="119"/>
      <c r="EY341" s="119"/>
      <c r="EZ341" s="119"/>
      <c r="FA341" s="119"/>
      <c r="FB341" s="119"/>
      <c r="FC341" s="119"/>
      <c r="FD341" s="119"/>
      <c r="FE341" s="119"/>
      <c r="FF341" s="119"/>
      <c r="FG341" s="119"/>
      <c r="FH341" s="119"/>
      <c r="FI341" s="119"/>
      <c r="FJ341" s="119"/>
      <c r="FK341" s="119"/>
      <c r="FL341" s="119"/>
      <c r="FM341" s="119"/>
      <c r="FN341" s="119"/>
      <c r="FO341" s="119"/>
      <c r="FP341" s="119"/>
      <c r="FQ341" s="119"/>
      <c r="FR341" s="119"/>
      <c r="FS341" s="119"/>
      <c r="FT341" s="119"/>
      <c r="FU341" s="119"/>
      <c r="FV341" s="119"/>
      <c r="FW341" s="119"/>
      <c r="FX341" s="119"/>
      <c r="FY341" s="119"/>
      <c r="FZ341" s="119"/>
      <c r="GA341" s="119"/>
      <c r="GB341" s="119"/>
      <c r="GC341" s="119"/>
      <c r="GD341" s="119"/>
    </row>
    <row r="342" spans="1:186" s="70" customFormat="1" ht="10.5" customHeight="1" hidden="1">
      <c r="A342" s="204"/>
      <c r="B342" s="204"/>
      <c r="C342" s="155"/>
      <c r="D342" s="149"/>
      <c r="E342" s="154"/>
      <c r="G342" s="319">
        <v>18</v>
      </c>
      <c r="H342" s="319"/>
      <c r="I342" s="252" t="s">
        <v>295</v>
      </c>
      <c r="J342" s="252"/>
      <c r="K342" s="252"/>
      <c r="L342" s="252"/>
      <c r="M342" s="252"/>
      <c r="N342" s="252"/>
      <c r="O342" s="252"/>
      <c r="P342" s="252"/>
      <c r="Q342" s="252"/>
      <c r="R342" s="252"/>
      <c r="S342" s="252"/>
      <c r="T342" s="252"/>
      <c r="U342" s="252"/>
      <c r="V342" s="252"/>
      <c r="W342" s="252"/>
      <c r="X342" s="252"/>
      <c r="Y342" s="320" t="s">
        <v>296</v>
      </c>
      <c r="Z342" s="322"/>
      <c r="AA342" s="322"/>
      <c r="AB342" s="322"/>
      <c r="AC342" s="322"/>
      <c r="AD342" s="322"/>
      <c r="AE342" s="322"/>
      <c r="AF342" s="322"/>
      <c r="AG342" s="323">
        <v>1</v>
      </c>
      <c r="AH342" s="324"/>
      <c r="AI342" s="325"/>
      <c r="AJ342" s="299"/>
      <c r="AK342" s="300"/>
      <c r="AL342" s="306">
        <f>MAX(AN343-AJ343,0)</f>
        <v>0</v>
      </c>
      <c r="AM342" s="307"/>
      <c r="AN342" s="307"/>
      <c r="AO342" s="308"/>
      <c r="AP342" s="306">
        <f>MAX(AR343-AN343,0)</f>
        <v>0</v>
      </c>
      <c r="AQ342" s="307"/>
      <c r="AR342" s="307"/>
      <c r="AS342" s="308"/>
      <c r="AT342" s="306">
        <f>MAX(AV343-AR343,0)</f>
        <v>0</v>
      </c>
      <c r="AU342" s="307"/>
      <c r="AV342" s="307"/>
      <c r="AW342" s="308"/>
      <c r="AX342" s="306">
        <f>MAX(AZ343-AV343,0)</f>
        <v>0</v>
      </c>
      <c r="AY342" s="307"/>
      <c r="AZ342" s="307"/>
      <c r="BA342" s="308"/>
      <c r="BB342" s="306">
        <f>MAX(BD343-AZ343,0)</f>
        <v>0</v>
      </c>
      <c r="BC342" s="307"/>
      <c r="BD342" s="307"/>
      <c r="BE342" s="308"/>
      <c r="BF342" s="306">
        <f>MAX(BH343-BD343,0)</f>
        <v>0</v>
      </c>
      <c r="BG342" s="307"/>
      <c r="BH342" s="307"/>
      <c r="BI342" s="308"/>
      <c r="BJ342" s="306">
        <f>MAX(BL343-BH343,0)</f>
        <v>0</v>
      </c>
      <c r="BK342" s="307"/>
      <c r="BL342" s="307"/>
      <c r="BM342" s="308"/>
      <c r="BN342" s="306">
        <f>MAX(BP343-BL343,0)</f>
        <v>0</v>
      </c>
      <c r="BO342" s="307"/>
      <c r="BP342" s="307"/>
      <c r="BQ342" s="308"/>
      <c r="BR342" s="133"/>
      <c r="BS342" s="134"/>
      <c r="BV342" s="56"/>
      <c r="BW342" s="56"/>
      <c r="BX342" s="56"/>
      <c r="BY342" s="56"/>
      <c r="BZ342" s="56"/>
      <c r="CA342" s="56"/>
      <c r="CB342" s="56"/>
      <c r="CC342" s="56"/>
      <c r="CD342" s="56"/>
      <c r="CE342" s="56"/>
      <c r="CF342" s="56"/>
      <c r="CG342" s="56"/>
      <c r="CH342" s="56"/>
      <c r="CI342" s="56"/>
      <c r="CJ342" s="56"/>
      <c r="CK342" s="56"/>
      <c r="CL342" s="56"/>
      <c r="CM342" s="56"/>
      <c r="CN342" s="56"/>
      <c r="CO342" s="56"/>
      <c r="CP342" s="56"/>
      <c r="CQ342" s="56"/>
      <c r="CR342" s="56"/>
      <c r="CS342" s="56"/>
      <c r="CT342" s="56"/>
      <c r="CU342" s="56"/>
      <c r="CV342" s="56"/>
      <c r="CW342" s="56"/>
      <c r="CX342" s="56"/>
      <c r="CY342" s="56"/>
      <c r="CZ342" s="56"/>
      <c r="DA342" s="56"/>
      <c r="DB342" s="56"/>
      <c r="DC342" s="56"/>
      <c r="DD342" s="56"/>
      <c r="DE342" s="56"/>
      <c r="DF342" s="56"/>
      <c r="DG342" s="56"/>
      <c r="DH342" s="56"/>
      <c r="DI342" s="56"/>
      <c r="DJ342" s="56"/>
      <c r="DK342" s="56"/>
      <c r="DL342" s="56"/>
      <c r="DM342" s="56"/>
      <c r="DN342" s="56"/>
      <c r="DO342" s="56"/>
      <c r="DP342" s="56"/>
      <c r="DQ342" s="56"/>
      <c r="DR342" s="56"/>
      <c r="DS342" s="56"/>
      <c r="DT342" s="56"/>
      <c r="DU342" s="9"/>
      <c r="DV342" s="9"/>
      <c r="DW342" s="9"/>
      <c r="DX342" s="56"/>
      <c r="DY342" s="56"/>
      <c r="DZ342" s="56"/>
      <c r="EA342" s="56"/>
      <c r="EB342" s="56"/>
      <c r="EC342" s="56"/>
      <c r="ED342" s="56"/>
      <c r="EE342" s="56"/>
      <c r="EF342" s="56"/>
      <c r="EG342" s="56"/>
      <c r="EH342" s="56"/>
      <c r="EI342" s="56"/>
      <c r="EJ342" s="56"/>
      <c r="EK342" s="56"/>
      <c r="EL342" s="56"/>
      <c r="EM342" s="56"/>
      <c r="EN342" s="56"/>
      <c r="EO342" s="56"/>
      <c r="EP342" s="56"/>
      <c r="EQ342" s="56"/>
      <c r="ER342" s="56"/>
      <c r="ES342" s="56"/>
      <c r="ET342" s="56"/>
      <c r="EU342" s="56"/>
      <c r="EV342" s="56"/>
      <c r="EW342" s="56"/>
      <c r="EX342" s="56"/>
      <c r="EY342" s="56"/>
      <c r="EZ342" s="56"/>
      <c r="FA342" s="56"/>
      <c r="FB342" s="56"/>
      <c r="FC342" s="56"/>
      <c r="FD342" s="56"/>
      <c r="FE342" s="56"/>
      <c r="FF342" s="56"/>
      <c r="FG342" s="56"/>
      <c r="FH342" s="56"/>
      <c r="FI342" s="56"/>
      <c r="FJ342" s="56"/>
      <c r="FK342" s="56"/>
      <c r="FL342" s="56"/>
      <c r="FM342" s="56"/>
      <c r="FN342" s="56"/>
      <c r="FO342" s="56"/>
      <c r="FP342" s="56"/>
      <c r="FQ342" s="56"/>
      <c r="FR342" s="56"/>
      <c r="FS342" s="56"/>
      <c r="FT342" s="56"/>
      <c r="FU342" s="56"/>
      <c r="FV342" s="56"/>
      <c r="FW342" s="56"/>
      <c r="FX342" s="56"/>
      <c r="FY342" s="56"/>
      <c r="FZ342" s="56"/>
      <c r="GA342" s="56"/>
      <c r="GB342" s="56"/>
      <c r="GC342" s="56"/>
      <c r="GD342" s="56"/>
    </row>
    <row r="343" spans="1:186" s="70" customFormat="1" ht="10.5" customHeight="1" hidden="1">
      <c r="A343" s="204"/>
      <c r="B343" s="204"/>
      <c r="C343" s="157">
        <f>C304+1</f>
        <v>26</v>
      </c>
      <c r="D343" s="149">
        <v>-8</v>
      </c>
      <c r="E343" s="154"/>
      <c r="G343" s="319"/>
      <c r="H343" s="319"/>
      <c r="I343" s="252"/>
      <c r="J343" s="252"/>
      <c r="K343" s="252"/>
      <c r="L343" s="252"/>
      <c r="M343" s="252"/>
      <c r="N343" s="252"/>
      <c r="O343" s="252"/>
      <c r="P343" s="252"/>
      <c r="Q343" s="252"/>
      <c r="R343" s="252"/>
      <c r="S343" s="252"/>
      <c r="T343" s="252"/>
      <c r="U343" s="252"/>
      <c r="V343" s="252"/>
      <c r="W343" s="252"/>
      <c r="X343" s="252"/>
      <c r="Y343" s="321"/>
      <c r="Z343" s="118"/>
      <c r="AA343" s="118"/>
      <c r="AB343" s="118"/>
      <c r="AC343" s="118"/>
      <c r="AD343" s="118"/>
      <c r="AE343" s="118"/>
      <c r="AF343" s="118"/>
      <c r="AG343" s="326"/>
      <c r="AH343" s="327"/>
      <c r="AI343" s="328"/>
      <c r="AJ343" s="305">
        <f>BP303</f>
        <v>0</v>
      </c>
      <c r="AK343" s="305"/>
      <c r="AL343" s="305"/>
      <c r="AM343" s="135"/>
      <c r="AN343" s="329">
        <f>IF(SUMPRODUCT($AG$281:$AG$300,AO321:AO340)&lt;9970,INT(SUMPRODUCT($AG$281:$AG$300,AO321:AO340)*100)/10000,100)</f>
        <v>0</v>
      </c>
      <c r="AO343" s="330"/>
      <c r="AP343" s="330"/>
      <c r="AQ343" s="331"/>
      <c r="AR343" s="329">
        <f>IF(SUMPRODUCT($AG$281:$AG$300,AS321:AS340)&lt;9970,INT(SUMPRODUCT($AG$281:$AG$300,AS321:AS340)*100)/10000,100)</f>
        <v>0</v>
      </c>
      <c r="AS343" s="330"/>
      <c r="AT343" s="330"/>
      <c r="AU343" s="331"/>
      <c r="AV343" s="329">
        <f>IF(SUMPRODUCT($AG$281:$AG$300,AW321:AW340)&lt;9970,INT(SUMPRODUCT($AG$281:$AG$300,AW321:AW340)*100)/10000,100)</f>
        <v>0</v>
      </c>
      <c r="AW343" s="330"/>
      <c r="AX343" s="330"/>
      <c r="AY343" s="331"/>
      <c r="AZ343" s="329">
        <f>IF(SUMPRODUCT($AG$281:$AG$300,BA321:BA340)&lt;9970,INT(SUMPRODUCT($AG$281:$AG$300,BA321:BA340)*100)/10000,100)</f>
        <v>0</v>
      </c>
      <c r="BA343" s="330"/>
      <c r="BB343" s="330"/>
      <c r="BC343" s="331"/>
      <c r="BD343" s="329">
        <f>IF(SUMPRODUCT($AG$281:$AG$300,BE321:BE340)&lt;9970,INT(SUMPRODUCT($AG$281:$AG$300,BE321:BE340)*100)/10000,100)</f>
        <v>0</v>
      </c>
      <c r="BE343" s="330"/>
      <c r="BF343" s="330"/>
      <c r="BG343" s="331"/>
      <c r="BH343" s="329">
        <f>IF(SUMPRODUCT($AG$281:$AG$300,BI321:BI340)&lt;9970,INT(SUMPRODUCT($AG$281:$AG$300,BI321:BI340)*100)/10000,100)</f>
        <v>0</v>
      </c>
      <c r="BI343" s="330"/>
      <c r="BJ343" s="330"/>
      <c r="BK343" s="331"/>
      <c r="BL343" s="329">
        <f>IF(SUMPRODUCT($AG$281:$AG$300,BM321:BM340)&lt;9970,INT(SUMPRODUCT($AG$281:$AG$300,BM321:BM340)*100)/10000,100)</f>
        <v>0</v>
      </c>
      <c r="BM343" s="330"/>
      <c r="BN343" s="330"/>
      <c r="BO343" s="331"/>
      <c r="BP343" s="329">
        <f>IF(SUMPRODUCT($AG$281:$AG$300,BQ321:BQ340)&lt;9970,INT(SUMPRODUCT($AG$281:$AG$300,BQ321:BQ340)*100)/10000,100)</f>
        <v>0</v>
      </c>
      <c r="BQ343" s="330"/>
      <c r="BR343" s="330"/>
      <c r="BS343" s="331"/>
      <c r="BV343" s="56"/>
      <c r="BW343" s="56"/>
      <c r="BX343" s="56"/>
      <c r="BY343" s="56"/>
      <c r="BZ343" s="56"/>
      <c r="CA343" s="56"/>
      <c r="CB343" s="56"/>
      <c r="CC343" s="56"/>
      <c r="CD343" s="56"/>
      <c r="CE343" s="56"/>
      <c r="CF343" s="56"/>
      <c r="CG343" s="56"/>
      <c r="CH343" s="56"/>
      <c r="CI343" s="56"/>
      <c r="CJ343" s="56"/>
      <c r="CK343" s="56"/>
      <c r="CL343" s="56"/>
      <c r="CM343" s="56"/>
      <c r="CN343" s="56"/>
      <c r="CO343" s="56"/>
      <c r="CP343" s="56"/>
      <c r="CQ343" s="56"/>
      <c r="CR343" s="56"/>
      <c r="CS343" s="56"/>
      <c r="CT343" s="56"/>
      <c r="CU343" s="56"/>
      <c r="CV343" s="56"/>
      <c r="CW343" s="56"/>
      <c r="CX343" s="56"/>
      <c r="CY343" s="56"/>
      <c r="CZ343" s="56"/>
      <c r="DA343" s="56"/>
      <c r="DB343" s="56"/>
      <c r="DC343" s="56"/>
      <c r="DD343" s="56"/>
      <c r="DE343" s="56"/>
      <c r="DF343" s="56"/>
      <c r="DG343" s="56"/>
      <c r="DH343" s="56"/>
      <c r="DI343" s="56"/>
      <c r="DJ343" s="56"/>
      <c r="DK343" s="56"/>
      <c r="DL343" s="56"/>
      <c r="DM343" s="56"/>
      <c r="DN343" s="56"/>
      <c r="DO343" s="56"/>
      <c r="DP343" s="56"/>
      <c r="DQ343" s="56"/>
      <c r="DR343" s="56"/>
      <c r="DS343" s="56"/>
      <c r="DT343" s="56"/>
      <c r="DU343" s="9"/>
      <c r="DV343" s="9"/>
      <c r="DW343" s="9"/>
      <c r="DX343" s="56"/>
      <c r="DY343" s="56"/>
      <c r="DZ343" s="56"/>
      <c r="EA343" s="56"/>
      <c r="EB343" s="56"/>
      <c r="EC343" s="56"/>
      <c r="ED343" s="56"/>
      <c r="EE343" s="56"/>
      <c r="EF343" s="56"/>
      <c r="EG343" s="56"/>
      <c r="EH343" s="56"/>
      <c r="EI343" s="56"/>
      <c r="EJ343" s="56"/>
      <c r="EK343" s="56"/>
      <c r="EL343" s="56"/>
      <c r="EM343" s="56"/>
      <c r="EN343" s="56"/>
      <c r="EO343" s="56"/>
      <c r="EP343" s="56"/>
      <c r="EQ343" s="56"/>
      <c r="ER343" s="56"/>
      <c r="ES343" s="56"/>
      <c r="ET343" s="56"/>
      <c r="EU343" s="56"/>
      <c r="EV343" s="56"/>
      <c r="EW343" s="56"/>
      <c r="EX343" s="56"/>
      <c r="EY343" s="56"/>
      <c r="EZ343" s="56"/>
      <c r="FA343" s="56"/>
      <c r="FB343" s="56"/>
      <c r="FC343" s="56"/>
      <c r="FD343" s="56"/>
      <c r="FE343" s="56"/>
      <c r="FF343" s="56"/>
      <c r="FG343" s="56"/>
      <c r="FH343" s="56"/>
      <c r="FI343" s="56"/>
      <c r="FJ343" s="56"/>
      <c r="FK343" s="56"/>
      <c r="FL343" s="56"/>
      <c r="FM343" s="56"/>
      <c r="FN343" s="56"/>
      <c r="FO343" s="56"/>
      <c r="FP343" s="56"/>
      <c r="FQ343" s="56"/>
      <c r="FR343" s="56"/>
      <c r="FS343" s="56"/>
      <c r="FT343" s="56"/>
      <c r="FU343" s="56"/>
      <c r="FV343" s="56"/>
      <c r="FW343" s="56"/>
      <c r="FX343" s="56"/>
      <c r="FY343" s="56"/>
      <c r="FZ343" s="56"/>
      <c r="GA343" s="56"/>
      <c r="GB343" s="56"/>
      <c r="GC343" s="56"/>
      <c r="GD343" s="56"/>
    </row>
    <row r="344" spans="1:186" s="70" customFormat="1" ht="10.5" customHeight="1" hidden="1">
      <c r="A344" s="204"/>
      <c r="B344" s="204"/>
      <c r="C344" s="157">
        <f>C343+1</f>
        <v>27</v>
      </c>
      <c r="D344" s="149" t="s">
        <v>601</v>
      </c>
      <c r="E344" s="154"/>
      <c r="G344" s="319"/>
      <c r="H344" s="319"/>
      <c r="I344" s="252"/>
      <c r="J344" s="252"/>
      <c r="K344" s="252"/>
      <c r="L344" s="252"/>
      <c r="M344" s="252"/>
      <c r="N344" s="252"/>
      <c r="O344" s="252"/>
      <c r="P344" s="252"/>
      <c r="Q344" s="252"/>
      <c r="R344" s="252"/>
      <c r="S344" s="252"/>
      <c r="T344" s="252"/>
      <c r="U344" s="252"/>
      <c r="V344" s="252"/>
      <c r="W344" s="252"/>
      <c r="X344" s="252"/>
      <c r="Y344" s="309" t="s">
        <v>53</v>
      </c>
      <c r="Z344" s="311">
        <f>SUM(Z321:AF340)</f>
        <v>2E-08</v>
      </c>
      <c r="AA344" s="312"/>
      <c r="AB344" s="312"/>
      <c r="AC344" s="312"/>
      <c r="AD344" s="312"/>
      <c r="AE344" s="312"/>
      <c r="AF344" s="313"/>
      <c r="AG344" s="317"/>
      <c r="AH344" s="317"/>
      <c r="AI344" s="317"/>
      <c r="AJ344" s="299"/>
      <c r="AK344" s="300"/>
      <c r="AL344" s="306">
        <f>MAX(AN345-AJ345,0)</f>
        <v>0</v>
      </c>
      <c r="AM344" s="307"/>
      <c r="AN344" s="307"/>
      <c r="AO344" s="308"/>
      <c r="AP344" s="306">
        <f>MAX(AR345-AN345,0)</f>
        <v>0</v>
      </c>
      <c r="AQ344" s="307"/>
      <c r="AR344" s="307"/>
      <c r="AS344" s="308"/>
      <c r="AT344" s="306">
        <f>MAX(AV345-AR345,0)</f>
        <v>0</v>
      </c>
      <c r="AU344" s="307"/>
      <c r="AV344" s="307"/>
      <c r="AW344" s="308"/>
      <c r="AX344" s="306">
        <f>MAX(AZ345-AV345,0)</f>
        <v>0</v>
      </c>
      <c r="AY344" s="307"/>
      <c r="AZ344" s="307"/>
      <c r="BA344" s="308"/>
      <c r="BB344" s="306">
        <f>MAX(BD345-AZ345,0)</f>
        <v>0</v>
      </c>
      <c r="BC344" s="307"/>
      <c r="BD344" s="307"/>
      <c r="BE344" s="308"/>
      <c r="BF344" s="306">
        <f>MAX(BH345-BD345,0)</f>
        <v>0</v>
      </c>
      <c r="BG344" s="307"/>
      <c r="BH344" s="307"/>
      <c r="BI344" s="308"/>
      <c r="BJ344" s="306">
        <f>MAX(BL345-BH345,0)</f>
        <v>0</v>
      </c>
      <c r="BK344" s="307"/>
      <c r="BL344" s="307"/>
      <c r="BM344" s="308"/>
      <c r="BN344" s="306">
        <f>MAX(BP345-BL345,0)</f>
        <v>0</v>
      </c>
      <c r="BO344" s="307"/>
      <c r="BP344" s="307"/>
      <c r="BQ344" s="308"/>
      <c r="BR344" s="133"/>
      <c r="BS344" s="134"/>
      <c r="BV344" s="56"/>
      <c r="BW344" s="56"/>
      <c r="BX344" s="56"/>
      <c r="BY344" s="56"/>
      <c r="BZ344" s="56"/>
      <c r="CA344" s="56"/>
      <c r="CB344" s="56"/>
      <c r="CC344" s="56"/>
      <c r="CD344" s="56"/>
      <c r="CE344" s="56"/>
      <c r="CF344" s="56"/>
      <c r="CG344" s="56"/>
      <c r="CH344" s="56"/>
      <c r="CI344" s="56"/>
      <c r="CJ344" s="56"/>
      <c r="CK344" s="56"/>
      <c r="CL344" s="56"/>
      <c r="CM344" s="56"/>
      <c r="CN344" s="56"/>
      <c r="CO344" s="56"/>
      <c r="CP344" s="56"/>
      <c r="CQ344" s="56"/>
      <c r="CR344" s="56"/>
      <c r="CS344" s="56"/>
      <c r="CT344" s="56"/>
      <c r="CU344" s="56"/>
      <c r="CV344" s="56"/>
      <c r="CW344" s="56"/>
      <c r="CX344" s="56"/>
      <c r="CY344" s="56"/>
      <c r="CZ344" s="56"/>
      <c r="DA344" s="56"/>
      <c r="DB344" s="56"/>
      <c r="DC344" s="56"/>
      <c r="DD344" s="56"/>
      <c r="DE344" s="56"/>
      <c r="DF344" s="56"/>
      <c r="DG344" s="56"/>
      <c r="DH344" s="56"/>
      <c r="DI344" s="56"/>
      <c r="DJ344" s="56"/>
      <c r="DK344" s="56"/>
      <c r="DL344" s="56"/>
      <c r="DM344" s="56"/>
      <c r="DN344" s="56"/>
      <c r="DO344" s="56"/>
      <c r="DP344" s="56"/>
      <c r="DQ344" s="56"/>
      <c r="DR344" s="56"/>
      <c r="DS344" s="56"/>
      <c r="DT344" s="56"/>
      <c r="DU344" s="9"/>
      <c r="DV344" s="9"/>
      <c r="DW344" s="9"/>
      <c r="DX344" s="56"/>
      <c r="DY344" s="56"/>
      <c r="DZ344" s="56"/>
      <c r="EA344" s="56"/>
      <c r="EB344" s="56"/>
      <c r="EC344" s="56"/>
      <c r="ED344" s="56"/>
      <c r="EE344" s="84"/>
      <c r="EF344" s="84"/>
      <c r="EG344" s="84"/>
      <c r="EH344" s="84"/>
      <c r="EI344" s="85"/>
      <c r="EJ344" s="56"/>
      <c r="EK344" s="56"/>
      <c r="EL344" s="56"/>
      <c r="EM344" s="56"/>
      <c r="EN344" s="56"/>
      <c r="EO344" s="56"/>
      <c r="EP344" s="56"/>
      <c r="EQ344" s="56"/>
      <c r="ER344" s="56"/>
      <c r="ES344" s="56"/>
      <c r="ET344" s="56"/>
      <c r="EU344" s="56"/>
      <c r="EV344" s="56"/>
      <c r="EW344" s="56"/>
      <c r="EX344" s="56"/>
      <c r="EY344" s="56"/>
      <c r="EZ344" s="56"/>
      <c r="FA344" s="56"/>
      <c r="FB344" s="56"/>
      <c r="FC344" s="56"/>
      <c r="FD344" s="56"/>
      <c r="FE344" s="56"/>
      <c r="FF344" s="56"/>
      <c r="FG344" s="56"/>
      <c r="FH344" s="56"/>
      <c r="FI344" s="56"/>
      <c r="FJ344" s="56"/>
      <c r="FK344" s="56"/>
      <c r="FL344" s="56"/>
      <c r="FM344" s="56"/>
      <c r="FN344" s="56"/>
      <c r="FO344" s="56"/>
      <c r="FP344" s="56"/>
      <c r="FQ344" s="56"/>
      <c r="FR344" s="56"/>
      <c r="FS344" s="56"/>
      <c r="FT344" s="56"/>
      <c r="FU344" s="56"/>
      <c r="FV344" s="56"/>
      <c r="FW344" s="56"/>
      <c r="FX344" s="56"/>
      <c r="FY344" s="56"/>
      <c r="FZ344" s="56"/>
      <c r="GA344" s="56"/>
      <c r="GB344" s="56"/>
      <c r="GC344" s="56"/>
      <c r="GD344" s="56"/>
    </row>
    <row r="345" spans="1:186" s="70" customFormat="1" ht="10.5" customHeight="1" hidden="1">
      <c r="A345" s="204" t="s">
        <v>319</v>
      </c>
      <c r="B345" s="204" t="s">
        <v>319</v>
      </c>
      <c r="C345" s="149"/>
      <c r="D345" s="149"/>
      <c r="E345" s="154"/>
      <c r="G345" s="319"/>
      <c r="H345" s="319"/>
      <c r="I345" s="252"/>
      <c r="J345" s="252"/>
      <c r="K345" s="252"/>
      <c r="L345" s="252"/>
      <c r="M345" s="252"/>
      <c r="N345" s="252"/>
      <c r="O345" s="252"/>
      <c r="P345" s="252"/>
      <c r="Q345" s="252"/>
      <c r="R345" s="252"/>
      <c r="S345" s="252"/>
      <c r="T345" s="252"/>
      <c r="U345" s="252"/>
      <c r="V345" s="252"/>
      <c r="W345" s="252"/>
      <c r="X345" s="252"/>
      <c r="Y345" s="310"/>
      <c r="Z345" s="314"/>
      <c r="AA345" s="315"/>
      <c r="AB345" s="315"/>
      <c r="AC345" s="315"/>
      <c r="AD345" s="315"/>
      <c r="AE345" s="315"/>
      <c r="AF345" s="316"/>
      <c r="AG345" s="317"/>
      <c r="AH345" s="317"/>
      <c r="AI345" s="317"/>
      <c r="AJ345" s="305">
        <f>AJ343*Z344/100</f>
        <v>0</v>
      </c>
      <c r="AK345" s="305"/>
      <c r="AL345" s="305"/>
      <c r="AM345" s="136"/>
      <c r="AN345" s="305">
        <f>INT(AN343*$Z$304)/100</f>
        <v>0</v>
      </c>
      <c r="AO345" s="305"/>
      <c r="AP345" s="305"/>
      <c r="AQ345" s="305"/>
      <c r="AR345" s="305">
        <f>INT(AR343*$Z$304)/100</f>
        <v>0</v>
      </c>
      <c r="AS345" s="305"/>
      <c r="AT345" s="305"/>
      <c r="AU345" s="305"/>
      <c r="AV345" s="305">
        <f>INT(AV343*$Z$304)/100</f>
        <v>0</v>
      </c>
      <c r="AW345" s="305"/>
      <c r="AX345" s="305"/>
      <c r="AY345" s="305"/>
      <c r="AZ345" s="305">
        <f>INT(AZ343*$Z$304)/100</f>
        <v>0</v>
      </c>
      <c r="BA345" s="305"/>
      <c r="BB345" s="305"/>
      <c r="BC345" s="305"/>
      <c r="BD345" s="305">
        <f>INT(BD343*$Z$304)/100</f>
        <v>0</v>
      </c>
      <c r="BE345" s="305"/>
      <c r="BF345" s="305"/>
      <c r="BG345" s="305"/>
      <c r="BH345" s="305">
        <f>INT(BH343*$Z$304)/100</f>
        <v>0</v>
      </c>
      <c r="BI345" s="305"/>
      <c r="BJ345" s="305"/>
      <c r="BK345" s="305"/>
      <c r="BL345" s="305">
        <f>INT(BL343*$Z$304)/100</f>
        <v>0</v>
      </c>
      <c r="BM345" s="305"/>
      <c r="BN345" s="305"/>
      <c r="BO345" s="305"/>
      <c r="BP345" s="305">
        <f>INT(BP343*$Z$304)/100</f>
        <v>0</v>
      </c>
      <c r="BQ345" s="305"/>
      <c r="BR345" s="305"/>
      <c r="BS345" s="305"/>
      <c r="BV345" s="56"/>
      <c r="BW345" s="56"/>
      <c r="BX345" s="56"/>
      <c r="BY345" s="56"/>
      <c r="BZ345" s="56"/>
      <c r="CA345" s="56"/>
      <c r="CB345" s="56"/>
      <c r="CC345" s="56"/>
      <c r="CD345" s="56"/>
      <c r="CE345" s="56"/>
      <c r="CF345" s="56"/>
      <c r="CG345" s="56"/>
      <c r="CH345" s="56"/>
      <c r="CI345" s="56"/>
      <c r="CJ345" s="56"/>
      <c r="CK345" s="56"/>
      <c r="CL345" s="56"/>
      <c r="CM345" s="56"/>
      <c r="CN345" s="56"/>
      <c r="CO345" s="56"/>
      <c r="CP345" s="56"/>
      <c r="CQ345" s="56"/>
      <c r="CR345" s="56"/>
      <c r="CS345" s="56"/>
      <c r="CT345" s="56"/>
      <c r="CU345" s="56"/>
      <c r="CV345" s="56"/>
      <c r="CW345" s="56"/>
      <c r="CX345" s="56"/>
      <c r="CY345" s="56"/>
      <c r="CZ345" s="56"/>
      <c r="DA345" s="56"/>
      <c r="DB345" s="56"/>
      <c r="DC345" s="56"/>
      <c r="DD345" s="56"/>
      <c r="DE345" s="56"/>
      <c r="DF345" s="56"/>
      <c r="DG345" s="56"/>
      <c r="DH345" s="56"/>
      <c r="DI345" s="56"/>
      <c r="DJ345" s="56"/>
      <c r="DK345" s="56"/>
      <c r="DL345" s="56"/>
      <c r="DM345" s="56"/>
      <c r="DN345" s="56"/>
      <c r="DO345" s="56"/>
      <c r="DP345" s="56"/>
      <c r="DQ345" s="56"/>
      <c r="DR345" s="56"/>
      <c r="DS345" s="56"/>
      <c r="DT345" s="56"/>
      <c r="DU345" s="9"/>
      <c r="DV345" s="9"/>
      <c r="DW345" s="9"/>
      <c r="DX345" s="56"/>
      <c r="DY345" s="56"/>
      <c r="DZ345" s="56"/>
      <c r="EA345" s="56"/>
      <c r="EB345" s="56"/>
      <c r="EC345" s="56"/>
      <c r="ED345" s="56"/>
      <c r="EE345" s="56"/>
      <c r="EF345" s="56"/>
      <c r="EG345" s="56"/>
      <c r="EH345" s="56"/>
      <c r="EI345" s="56"/>
      <c r="EJ345" s="56"/>
      <c r="EK345" s="56"/>
      <c r="EL345" s="56"/>
      <c r="EM345" s="56"/>
      <c r="EN345" s="56"/>
      <c r="EO345" s="56"/>
      <c r="EP345" s="56"/>
      <c r="EQ345" s="56"/>
      <c r="ER345" s="56"/>
      <c r="ES345" s="56"/>
      <c r="ET345" s="56"/>
      <c r="EU345" s="56"/>
      <c r="EV345" s="56"/>
      <c r="EW345" s="56"/>
      <c r="EX345" s="56"/>
      <c r="EY345" s="56"/>
      <c r="EZ345" s="56"/>
      <c r="FA345" s="56"/>
      <c r="FB345" s="56"/>
      <c r="FC345" s="56"/>
      <c r="FD345" s="56"/>
      <c r="FE345" s="56"/>
      <c r="FF345" s="56"/>
      <c r="FG345" s="56"/>
      <c r="FH345" s="56"/>
      <c r="FI345" s="56"/>
      <c r="FJ345" s="56"/>
      <c r="FK345" s="56"/>
      <c r="FL345" s="56"/>
      <c r="FM345" s="56"/>
      <c r="FN345" s="56"/>
      <c r="FO345" s="56"/>
      <c r="FP345" s="56"/>
      <c r="FQ345" s="56"/>
      <c r="FR345" s="56"/>
      <c r="FS345" s="56"/>
      <c r="FT345" s="56"/>
      <c r="FU345" s="56"/>
      <c r="FV345" s="56"/>
      <c r="FW345" s="56"/>
      <c r="FX345" s="56"/>
      <c r="FY345" s="56"/>
      <c r="FZ345" s="56"/>
      <c r="GA345" s="56"/>
      <c r="GB345" s="56"/>
      <c r="GC345" s="56"/>
      <c r="GD345" s="56"/>
    </row>
    <row r="346" spans="1:127" ht="7.5" customHeight="1" hidden="1">
      <c r="A346" s="202" t="s">
        <v>320</v>
      </c>
      <c r="B346" s="202" t="s">
        <v>320</v>
      </c>
      <c r="C346" s="58"/>
      <c r="D346" s="149"/>
      <c r="E346" s="158"/>
      <c r="G346" s="76"/>
      <c r="H346" s="165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  <c r="AG346" s="119"/>
      <c r="AK346" s="166"/>
      <c r="AL346" s="167"/>
      <c r="AM346" s="77" t="s">
        <v>297</v>
      </c>
      <c r="AN346" s="7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19"/>
      <c r="BB346" s="119"/>
      <c r="BC346" s="166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7"/>
      <c r="BQ346" s="167"/>
      <c r="BR346" s="167"/>
      <c r="DU346" s="9"/>
      <c r="DV346" s="9"/>
      <c r="DW346" s="9"/>
    </row>
    <row r="347" spans="1:186" s="119" customFormat="1" ht="3.75" customHeight="1" hidden="1">
      <c r="A347" s="202"/>
      <c r="B347" s="202"/>
      <c r="C347" s="157"/>
      <c r="D347" s="157"/>
      <c r="E347" s="158"/>
      <c r="F347" s="30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30"/>
      <c r="BV347" s="56"/>
      <c r="BW347" s="56"/>
      <c r="BX347" s="56"/>
      <c r="BY347" s="56"/>
      <c r="BZ347" s="56"/>
      <c r="CA347" s="56"/>
      <c r="CB347" s="56"/>
      <c r="CC347" s="56"/>
      <c r="CD347" s="56"/>
      <c r="CE347" s="56"/>
      <c r="CF347" s="56"/>
      <c r="CG347" s="56"/>
      <c r="CH347" s="56"/>
      <c r="CI347" s="56"/>
      <c r="CJ347" s="56"/>
      <c r="CK347" s="56"/>
      <c r="CL347" s="56"/>
      <c r="CM347" s="56"/>
      <c r="CN347" s="56"/>
      <c r="CO347" s="56"/>
      <c r="CP347" s="56"/>
      <c r="CQ347" s="56"/>
      <c r="CR347" s="56"/>
      <c r="CS347" s="56"/>
      <c r="CT347" s="56"/>
      <c r="CU347" s="56"/>
      <c r="CV347" s="56"/>
      <c r="CW347" s="56"/>
      <c r="CX347" s="56"/>
      <c r="CY347" s="56"/>
      <c r="CZ347" s="56"/>
      <c r="DA347" s="56"/>
      <c r="DB347" s="56"/>
      <c r="DC347" s="56"/>
      <c r="DD347" s="56"/>
      <c r="DE347" s="56"/>
      <c r="DF347" s="56"/>
      <c r="DG347" s="56"/>
      <c r="DH347" s="56"/>
      <c r="DI347" s="56"/>
      <c r="DJ347" s="56"/>
      <c r="DK347" s="56"/>
      <c r="DL347" s="56"/>
      <c r="DM347" s="56"/>
      <c r="DN347" s="56"/>
      <c r="DO347" s="56"/>
      <c r="DP347" s="56"/>
      <c r="DQ347" s="56"/>
      <c r="DR347" s="56"/>
      <c r="DS347" s="56"/>
      <c r="DT347" s="56"/>
      <c r="DU347" s="56"/>
      <c r="DV347" s="56"/>
      <c r="DW347" s="56"/>
      <c r="DX347" s="56"/>
      <c r="DY347" s="56"/>
      <c r="DZ347" s="56"/>
      <c r="EA347" s="56"/>
      <c r="EB347" s="56"/>
      <c r="EC347" s="56"/>
      <c r="ED347" s="56"/>
      <c r="EE347" s="56"/>
      <c r="EF347" s="56"/>
      <c r="EG347" s="56"/>
      <c r="EH347" s="56"/>
      <c r="EI347" s="56"/>
      <c r="EJ347" s="56"/>
      <c r="EK347" s="56"/>
      <c r="EL347" s="56"/>
      <c r="EM347" s="56"/>
      <c r="EN347" s="56"/>
      <c r="EO347" s="56"/>
      <c r="EP347" s="56"/>
      <c r="EQ347" s="56"/>
      <c r="ER347" s="56"/>
      <c r="ES347" s="56"/>
      <c r="ET347" s="56"/>
      <c r="EU347" s="56"/>
      <c r="EV347" s="56"/>
      <c r="EW347" s="56"/>
      <c r="EX347" s="56"/>
      <c r="EY347" s="56"/>
      <c r="EZ347" s="56"/>
      <c r="FA347" s="56"/>
      <c r="FB347" s="56"/>
      <c r="FC347" s="56"/>
      <c r="FD347" s="56"/>
      <c r="FE347" s="56"/>
      <c r="FF347" s="56"/>
      <c r="FG347" s="56"/>
      <c r="FH347" s="56"/>
      <c r="FI347" s="56"/>
      <c r="FJ347" s="56"/>
      <c r="FK347" s="56"/>
      <c r="FL347" s="56"/>
      <c r="FM347" s="56"/>
      <c r="FN347" s="56"/>
      <c r="FO347" s="56"/>
      <c r="FP347" s="56"/>
      <c r="FQ347" s="56"/>
      <c r="FR347" s="56"/>
      <c r="FS347" s="56"/>
      <c r="FT347" s="56"/>
      <c r="FU347" s="56"/>
      <c r="FV347" s="56"/>
      <c r="FW347" s="56"/>
      <c r="FX347" s="56"/>
      <c r="FY347" s="56"/>
      <c r="FZ347" s="56"/>
      <c r="GA347" s="56"/>
      <c r="GB347" s="56"/>
      <c r="GC347" s="56"/>
      <c r="GD347" s="56"/>
    </row>
    <row r="348" spans="1:186" s="119" customFormat="1" ht="10.5" customHeight="1" hidden="1">
      <c r="A348" s="208"/>
      <c r="B348" s="208"/>
      <c r="C348" s="147"/>
      <c r="D348" s="149" t="s">
        <v>306</v>
      </c>
      <c r="E348" s="158"/>
      <c r="F348" s="60"/>
      <c r="G348" s="338"/>
      <c r="H348" s="338"/>
      <c r="I348" s="338"/>
      <c r="J348" s="338"/>
      <c r="K348" s="338"/>
      <c r="L348" s="338"/>
      <c r="M348" s="338"/>
      <c r="N348" s="338"/>
      <c r="O348" s="338"/>
      <c r="P348" s="338"/>
      <c r="Q348" s="338"/>
      <c r="R348" s="338"/>
      <c r="S348" s="338"/>
      <c r="T348" s="338"/>
      <c r="U348" s="338"/>
      <c r="V348" s="338"/>
      <c r="W348" s="338"/>
      <c r="X348" s="338"/>
      <c r="BB348" s="56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V348" s="56"/>
      <c r="BW348" s="56"/>
      <c r="BX348" s="56"/>
      <c r="BY348" s="56"/>
      <c r="BZ348" s="56"/>
      <c r="CA348" s="56"/>
      <c r="CB348" s="56"/>
      <c r="CC348" s="56"/>
      <c r="CD348" s="56"/>
      <c r="CE348" s="56"/>
      <c r="CF348" s="56"/>
      <c r="CG348" s="56"/>
      <c r="CH348" s="56"/>
      <c r="CI348" s="56"/>
      <c r="CJ348" s="56"/>
      <c r="CK348" s="56"/>
      <c r="CL348" s="56"/>
      <c r="CM348" s="56"/>
      <c r="CN348" s="56"/>
      <c r="CO348" s="56"/>
      <c r="CP348" s="56"/>
      <c r="CQ348" s="56"/>
      <c r="CR348" s="56"/>
      <c r="CS348" s="56"/>
      <c r="CT348" s="56"/>
      <c r="CU348" s="56"/>
      <c r="CV348" s="56"/>
      <c r="CW348" s="56"/>
      <c r="CX348" s="56"/>
      <c r="CY348" s="56"/>
      <c r="CZ348" s="56"/>
      <c r="DA348" s="56"/>
      <c r="DB348" s="56"/>
      <c r="DC348" s="56"/>
      <c r="DD348" s="56"/>
      <c r="DE348" s="56"/>
      <c r="DF348" s="56"/>
      <c r="DG348" s="56"/>
      <c r="DH348" s="56"/>
      <c r="DI348" s="56"/>
      <c r="DJ348" s="56"/>
      <c r="DK348" s="56"/>
      <c r="DL348" s="56"/>
      <c r="DM348" s="56"/>
      <c r="DN348" s="56"/>
      <c r="DO348" s="56"/>
      <c r="DP348" s="56"/>
      <c r="DQ348" s="56"/>
      <c r="DR348" s="56"/>
      <c r="DS348" s="56"/>
      <c r="DT348" s="56"/>
      <c r="DU348" s="56"/>
      <c r="DV348" s="56"/>
      <c r="DW348" s="56"/>
      <c r="DX348" s="56"/>
      <c r="DY348" s="56"/>
      <c r="DZ348" s="56"/>
      <c r="EA348" s="56"/>
      <c r="EB348" s="56"/>
      <c r="EC348" s="56"/>
      <c r="ED348" s="56"/>
      <c r="EE348" s="56"/>
      <c r="EF348" s="56"/>
      <c r="EG348" s="56"/>
      <c r="EH348" s="56"/>
      <c r="EI348" s="56"/>
      <c r="EJ348" s="56"/>
      <c r="EK348" s="56"/>
      <c r="EL348" s="56"/>
      <c r="EM348" s="56"/>
      <c r="EN348" s="56"/>
      <c r="EO348" s="56"/>
      <c r="EP348" s="56"/>
      <c r="EQ348" s="56"/>
      <c r="ER348" s="56"/>
      <c r="ES348" s="56"/>
      <c r="ET348" s="56"/>
      <c r="EU348" s="56"/>
      <c r="EV348" s="56"/>
      <c r="EW348" s="56"/>
      <c r="EX348" s="56"/>
      <c r="EY348" s="56"/>
      <c r="EZ348" s="56"/>
      <c r="FA348" s="56"/>
      <c r="FB348" s="56"/>
      <c r="FC348" s="56"/>
      <c r="FD348" s="56"/>
      <c r="FE348" s="56"/>
      <c r="FF348" s="56"/>
      <c r="FG348" s="56"/>
      <c r="FH348" s="56"/>
      <c r="FI348" s="56"/>
      <c r="FJ348" s="56"/>
      <c r="FK348" s="56"/>
      <c r="FL348" s="56"/>
      <c r="FM348" s="56"/>
      <c r="FN348" s="56"/>
      <c r="FO348" s="56"/>
      <c r="FP348" s="56"/>
      <c r="FQ348" s="56"/>
      <c r="FR348" s="56"/>
      <c r="FS348" s="56"/>
      <c r="FT348" s="56"/>
      <c r="FU348" s="56"/>
      <c r="FV348" s="56"/>
      <c r="FW348" s="56"/>
      <c r="FX348" s="56"/>
      <c r="FY348" s="56"/>
      <c r="FZ348" s="56"/>
      <c r="GA348" s="56"/>
      <c r="GB348" s="56"/>
      <c r="GC348" s="56"/>
      <c r="GD348" s="56"/>
    </row>
    <row r="349" spans="1:186" ht="10.5" customHeight="1" hidden="1">
      <c r="A349" s="202"/>
      <c r="B349" s="202"/>
      <c r="C349" s="58"/>
      <c r="D349" s="149"/>
      <c r="E349" s="158"/>
      <c r="G349" s="80" t="s">
        <v>41</v>
      </c>
      <c r="H349" s="168" t="s">
        <v>42</v>
      </c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V349" s="119"/>
      <c r="BW349" s="119"/>
      <c r="BX349" s="119"/>
      <c r="BY349" s="119"/>
      <c r="BZ349" s="119"/>
      <c r="CA349" s="119"/>
      <c r="CB349" s="119"/>
      <c r="CC349" s="119"/>
      <c r="CD349" s="119"/>
      <c r="CE349" s="119"/>
      <c r="CF349" s="119"/>
      <c r="CG349" s="119"/>
      <c r="CH349" s="119"/>
      <c r="CI349" s="119"/>
      <c r="CJ349" s="119"/>
      <c r="CK349" s="119"/>
      <c r="CL349" s="119"/>
      <c r="CM349" s="119"/>
      <c r="CN349" s="119"/>
      <c r="CO349" s="119"/>
      <c r="CP349" s="119"/>
      <c r="CQ349" s="119"/>
      <c r="CR349" s="119"/>
      <c r="CS349" s="119"/>
      <c r="CT349" s="119"/>
      <c r="CU349" s="119"/>
      <c r="CV349" s="119"/>
      <c r="CW349" s="119"/>
      <c r="CX349" s="119"/>
      <c r="CY349" s="119"/>
      <c r="CZ349" s="119"/>
      <c r="DA349" s="119"/>
      <c r="DB349" s="119"/>
      <c r="DC349" s="119"/>
      <c r="DD349" s="119"/>
      <c r="DE349" s="119"/>
      <c r="DF349" s="119"/>
      <c r="DG349" s="119"/>
      <c r="DH349" s="119"/>
      <c r="DI349" s="119"/>
      <c r="DJ349" s="119"/>
      <c r="DK349" s="119"/>
      <c r="DL349" s="119"/>
      <c r="DM349" s="119"/>
      <c r="DN349" s="119"/>
      <c r="DO349" s="119"/>
      <c r="DP349" s="119"/>
      <c r="DQ349" s="119"/>
      <c r="DR349" s="119"/>
      <c r="DS349" s="119"/>
      <c r="DT349" s="119"/>
      <c r="DU349" s="119"/>
      <c r="DV349" s="119"/>
      <c r="DW349" s="119"/>
      <c r="DX349" s="119"/>
      <c r="DY349" s="119"/>
      <c r="DZ349" s="119"/>
      <c r="EA349" s="119"/>
      <c r="EB349" s="119"/>
      <c r="EC349" s="119"/>
      <c r="ED349" s="119"/>
      <c r="EE349" s="119"/>
      <c r="EF349" s="119"/>
      <c r="EG349" s="119"/>
      <c r="EH349" s="119"/>
      <c r="EI349" s="119"/>
      <c r="EJ349" s="119"/>
      <c r="EK349" s="119"/>
      <c r="EL349" s="119"/>
      <c r="EM349" s="119"/>
      <c r="EN349" s="119"/>
      <c r="EO349" s="119"/>
      <c r="EP349" s="119"/>
      <c r="EQ349" s="119"/>
      <c r="ER349" s="119"/>
      <c r="ES349" s="119"/>
      <c r="ET349" s="119"/>
      <c r="EU349" s="119"/>
      <c r="EV349" s="119"/>
      <c r="EW349" s="119"/>
      <c r="EX349" s="119"/>
      <c r="EY349" s="119"/>
      <c r="EZ349" s="119"/>
      <c r="FA349" s="119"/>
      <c r="FB349" s="119"/>
      <c r="FC349" s="119"/>
      <c r="FD349" s="119"/>
      <c r="FE349" s="119"/>
      <c r="FF349" s="119"/>
      <c r="FG349" s="119"/>
      <c r="FH349" s="119"/>
      <c r="FI349" s="119"/>
      <c r="FJ349" s="119"/>
      <c r="FK349" s="119"/>
      <c r="FL349" s="119"/>
      <c r="FM349" s="119"/>
      <c r="FN349" s="119"/>
      <c r="FO349" s="119"/>
      <c r="FP349" s="119"/>
      <c r="FQ349" s="119"/>
      <c r="FR349" s="119"/>
      <c r="FS349" s="119"/>
      <c r="FT349" s="119"/>
      <c r="FU349" s="119"/>
      <c r="FV349" s="119"/>
      <c r="FW349" s="119"/>
      <c r="FX349" s="119"/>
      <c r="FY349" s="119"/>
      <c r="FZ349" s="119"/>
      <c r="GA349" s="119"/>
      <c r="GB349" s="119"/>
      <c r="GC349" s="119"/>
      <c r="GD349" s="119"/>
    </row>
    <row r="350" spans="1:186" ht="3.75" customHeight="1" hidden="1">
      <c r="A350" s="202"/>
      <c r="B350" s="202"/>
      <c r="C350" s="58"/>
      <c r="D350" s="149"/>
      <c r="E350" s="158"/>
      <c r="F350" s="119"/>
      <c r="BA350" s="119"/>
      <c r="BV350" s="119"/>
      <c r="BW350" s="119"/>
      <c r="BX350" s="119"/>
      <c r="BY350" s="119"/>
      <c r="BZ350" s="119"/>
      <c r="CA350" s="119"/>
      <c r="CB350" s="119"/>
      <c r="CC350" s="119"/>
      <c r="CD350" s="119"/>
      <c r="CE350" s="119"/>
      <c r="CF350" s="119"/>
      <c r="CG350" s="119"/>
      <c r="CH350" s="119"/>
      <c r="CI350" s="119"/>
      <c r="CJ350" s="119"/>
      <c r="CK350" s="119"/>
      <c r="CL350" s="119"/>
      <c r="CM350" s="119"/>
      <c r="CN350" s="119"/>
      <c r="CO350" s="119"/>
      <c r="CP350" s="119"/>
      <c r="CQ350" s="119"/>
      <c r="CR350" s="119"/>
      <c r="CS350" s="119"/>
      <c r="CT350" s="119"/>
      <c r="CU350" s="119"/>
      <c r="CV350" s="119"/>
      <c r="CW350" s="119"/>
      <c r="CX350" s="119"/>
      <c r="CY350" s="119"/>
      <c r="CZ350" s="119"/>
      <c r="DA350" s="119"/>
      <c r="DB350" s="119"/>
      <c r="DC350" s="119"/>
      <c r="DD350" s="119"/>
      <c r="DE350" s="119"/>
      <c r="DF350" s="119"/>
      <c r="DG350" s="119"/>
      <c r="DH350" s="119"/>
      <c r="DI350" s="119"/>
      <c r="DJ350" s="119"/>
      <c r="DK350" s="119"/>
      <c r="DL350" s="119"/>
      <c r="DM350" s="119"/>
      <c r="DN350" s="119"/>
      <c r="DO350" s="119"/>
      <c r="DP350" s="119"/>
      <c r="DQ350" s="119"/>
      <c r="DR350" s="119"/>
      <c r="DS350" s="119"/>
      <c r="DT350" s="119"/>
      <c r="DU350" s="119"/>
      <c r="DV350" s="119"/>
      <c r="DW350" s="119"/>
      <c r="DX350" s="119"/>
      <c r="DY350" s="119"/>
      <c r="DZ350" s="119"/>
      <c r="EA350" s="119"/>
      <c r="EB350" s="119"/>
      <c r="EC350" s="119"/>
      <c r="ED350" s="119"/>
      <c r="EE350" s="119"/>
      <c r="EF350" s="119"/>
      <c r="EG350" s="119"/>
      <c r="EH350" s="119"/>
      <c r="EI350" s="119"/>
      <c r="EJ350" s="119"/>
      <c r="EK350" s="119"/>
      <c r="EL350" s="119"/>
      <c r="EM350" s="119"/>
      <c r="EN350" s="119"/>
      <c r="EO350" s="119"/>
      <c r="EP350" s="119"/>
      <c r="EQ350" s="119"/>
      <c r="ER350" s="119"/>
      <c r="ES350" s="119"/>
      <c r="ET350" s="119"/>
      <c r="EU350" s="119"/>
      <c r="EV350" s="119"/>
      <c r="EW350" s="119"/>
      <c r="EX350" s="119"/>
      <c r="EY350" s="119"/>
      <c r="EZ350" s="119"/>
      <c r="FA350" s="119"/>
      <c r="FB350" s="119"/>
      <c r="FC350" s="119"/>
      <c r="FD350" s="119"/>
      <c r="FE350" s="119"/>
      <c r="FF350" s="119"/>
      <c r="FG350" s="119"/>
      <c r="FH350" s="119"/>
      <c r="FI350" s="119"/>
      <c r="FJ350" s="119"/>
      <c r="FK350" s="119"/>
      <c r="FL350" s="119"/>
      <c r="FM350" s="119"/>
      <c r="FN350" s="119"/>
      <c r="FO350" s="119"/>
      <c r="FP350" s="119"/>
      <c r="FQ350" s="119"/>
      <c r="FR350" s="119"/>
      <c r="FS350" s="119"/>
      <c r="FT350" s="119"/>
      <c r="FU350" s="119"/>
      <c r="FV350" s="119"/>
      <c r="FW350" s="119"/>
      <c r="FX350" s="119"/>
      <c r="FY350" s="119"/>
      <c r="FZ350" s="119"/>
      <c r="GA350" s="119"/>
      <c r="GB350" s="119"/>
      <c r="GC350" s="119"/>
      <c r="GD350" s="119"/>
    </row>
    <row r="351" spans="1:186" ht="10.5" customHeight="1" hidden="1">
      <c r="A351" s="202"/>
      <c r="B351" s="202"/>
      <c r="C351" s="58"/>
      <c r="D351" s="149"/>
      <c r="E351" s="158"/>
      <c r="G351" s="137" t="s">
        <v>298</v>
      </c>
      <c r="H351" s="78"/>
      <c r="I351" s="78"/>
      <c r="J351" s="78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54"/>
      <c r="AF351" s="54"/>
      <c r="AG351" s="54"/>
      <c r="AH351" s="54"/>
      <c r="AI351" s="54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119"/>
      <c r="BC351" s="138"/>
      <c r="BD351" s="89"/>
      <c r="BE351" s="89"/>
      <c r="BF351" s="89"/>
      <c r="BG351" s="89"/>
      <c r="BH351" s="89"/>
      <c r="BI351" s="89"/>
      <c r="BJ351" s="89"/>
      <c r="BK351" s="89"/>
      <c r="BL351" s="89"/>
      <c r="BM351" s="89"/>
      <c r="BN351" s="89"/>
      <c r="BO351" s="89"/>
      <c r="BP351" s="89"/>
      <c r="BQ351" s="89"/>
      <c r="BR351" s="89"/>
      <c r="BV351" s="156"/>
      <c r="BW351" s="156"/>
      <c r="BX351" s="156"/>
      <c r="BY351" s="156"/>
      <c r="BZ351" s="156"/>
      <c r="CA351" s="156"/>
      <c r="CB351" s="156"/>
      <c r="CC351" s="156"/>
      <c r="CD351" s="156"/>
      <c r="CE351" s="156"/>
      <c r="CF351" s="156"/>
      <c r="CG351" s="156"/>
      <c r="CH351" s="156"/>
      <c r="CI351" s="156"/>
      <c r="CJ351" s="156"/>
      <c r="CK351" s="156"/>
      <c r="CL351" s="156"/>
      <c r="CM351" s="156"/>
      <c r="CN351" s="156"/>
      <c r="CO351" s="156"/>
      <c r="CP351" s="156"/>
      <c r="CQ351" s="156"/>
      <c r="CR351" s="156"/>
      <c r="CS351" s="156"/>
      <c r="CT351" s="156"/>
      <c r="CU351" s="156"/>
      <c r="CV351" s="156"/>
      <c r="CW351" s="156"/>
      <c r="CX351" s="156"/>
      <c r="CY351" s="156"/>
      <c r="CZ351" s="156"/>
      <c r="DA351" s="156"/>
      <c r="DB351" s="156"/>
      <c r="DC351" s="156"/>
      <c r="DD351" s="156"/>
      <c r="DE351" s="156"/>
      <c r="DF351" s="156"/>
      <c r="DG351" s="156"/>
      <c r="DH351" s="156"/>
      <c r="DI351" s="156"/>
      <c r="DJ351" s="156"/>
      <c r="DK351" s="156"/>
      <c r="DL351" s="156"/>
      <c r="DM351" s="156"/>
      <c r="DN351" s="156"/>
      <c r="DO351" s="156"/>
      <c r="DP351" s="156"/>
      <c r="DQ351" s="156"/>
      <c r="DR351" s="156"/>
      <c r="DS351" s="156"/>
      <c r="DT351" s="156"/>
      <c r="DU351" s="156"/>
      <c r="DV351" s="156"/>
      <c r="DW351" s="156"/>
      <c r="DX351" s="156"/>
      <c r="DY351" s="156"/>
      <c r="DZ351" s="156"/>
      <c r="EA351" s="156"/>
      <c r="EB351" s="156"/>
      <c r="EC351" s="156"/>
      <c r="ED351" s="156"/>
      <c r="EE351" s="156"/>
      <c r="EF351" s="156"/>
      <c r="EG351" s="156"/>
      <c r="EH351" s="156"/>
      <c r="EI351" s="156"/>
      <c r="EJ351" s="156"/>
      <c r="EK351" s="156"/>
      <c r="EL351" s="156"/>
      <c r="EM351" s="156"/>
      <c r="EN351" s="156"/>
      <c r="EO351" s="156"/>
      <c r="EP351" s="156"/>
      <c r="EQ351" s="156"/>
      <c r="ER351" s="156"/>
      <c r="ES351" s="156"/>
      <c r="ET351" s="156"/>
      <c r="EU351" s="156"/>
      <c r="EV351" s="156"/>
      <c r="EW351" s="156"/>
      <c r="EX351" s="156"/>
      <c r="EY351" s="156"/>
      <c r="EZ351" s="156"/>
      <c r="FA351" s="156"/>
      <c r="FB351" s="156"/>
      <c r="FC351" s="156"/>
      <c r="FD351" s="156"/>
      <c r="FE351" s="156"/>
      <c r="FF351" s="156"/>
      <c r="FG351" s="156"/>
      <c r="FH351" s="156"/>
      <c r="FI351" s="156"/>
      <c r="FJ351" s="156"/>
      <c r="FK351" s="156"/>
      <c r="FL351" s="156"/>
      <c r="FM351" s="156"/>
      <c r="FN351" s="156"/>
      <c r="FO351" s="156"/>
      <c r="FP351" s="156"/>
      <c r="FQ351" s="156"/>
      <c r="FR351" s="156"/>
      <c r="FS351" s="156"/>
      <c r="FT351" s="156"/>
      <c r="FU351" s="156"/>
      <c r="FV351" s="156"/>
      <c r="FW351" s="156"/>
      <c r="FX351" s="156"/>
      <c r="FY351" s="156"/>
      <c r="FZ351" s="156"/>
      <c r="GA351" s="156"/>
      <c r="GB351" s="156"/>
      <c r="GC351" s="156"/>
      <c r="GD351" s="156"/>
    </row>
    <row r="352" spans="1:186" ht="10.5" customHeight="1" hidden="1">
      <c r="A352" s="202"/>
      <c r="B352" s="202"/>
      <c r="C352" s="58"/>
      <c r="D352" s="149"/>
      <c r="E352" s="158"/>
      <c r="G352" s="79" t="s">
        <v>299</v>
      </c>
      <c r="H352" s="137" t="s">
        <v>300</v>
      </c>
      <c r="I352" s="137"/>
      <c r="J352" s="137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  <c r="AG352" s="11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119"/>
      <c r="BB352" s="119"/>
      <c r="BC352" s="81" t="s">
        <v>45</v>
      </c>
      <c r="BD352" s="169" t="s">
        <v>302</v>
      </c>
      <c r="BE352" s="30"/>
      <c r="BF352" s="82"/>
      <c r="BG352" s="30"/>
      <c r="BH352" s="30"/>
      <c r="BI352" s="82"/>
      <c r="BJ352" s="82"/>
      <c r="BK352" s="82"/>
      <c r="BL352" s="82"/>
      <c r="BM352" s="82"/>
      <c r="BN352" s="82"/>
      <c r="BO352" s="82"/>
      <c r="BP352" s="82"/>
      <c r="BQ352" s="82"/>
      <c r="BR352" s="83"/>
      <c r="BV352" s="156"/>
      <c r="BW352" s="156"/>
      <c r="BX352" s="156"/>
      <c r="BY352" s="156"/>
      <c r="BZ352" s="156"/>
      <c r="CA352" s="156"/>
      <c r="CB352" s="156"/>
      <c r="CC352" s="156"/>
      <c r="CD352" s="156"/>
      <c r="CE352" s="156"/>
      <c r="CF352" s="156"/>
      <c r="CG352" s="156"/>
      <c r="CH352" s="156"/>
      <c r="CI352" s="156"/>
      <c r="CJ352" s="156"/>
      <c r="CK352" s="156"/>
      <c r="CL352" s="156"/>
      <c r="CM352" s="156"/>
      <c r="CN352" s="156"/>
      <c r="CO352" s="156"/>
      <c r="CP352" s="156"/>
      <c r="CQ352" s="156"/>
      <c r="CR352" s="156"/>
      <c r="CS352" s="156"/>
      <c r="CT352" s="156"/>
      <c r="CU352" s="156"/>
      <c r="CV352" s="156"/>
      <c r="CW352" s="156"/>
      <c r="CX352" s="156"/>
      <c r="CY352" s="156"/>
      <c r="CZ352" s="156"/>
      <c r="DA352" s="156"/>
      <c r="DB352" s="156"/>
      <c r="DC352" s="156"/>
      <c r="DD352" s="156"/>
      <c r="DE352" s="156"/>
      <c r="DF352" s="156"/>
      <c r="DG352" s="156"/>
      <c r="DH352" s="156"/>
      <c r="DI352" s="156"/>
      <c r="DJ352" s="156"/>
      <c r="DK352" s="156"/>
      <c r="DL352" s="156"/>
      <c r="DM352" s="156"/>
      <c r="DN352" s="156"/>
      <c r="DO352" s="156"/>
      <c r="DP352" s="156"/>
      <c r="DQ352" s="156"/>
      <c r="DR352" s="156"/>
      <c r="DS352" s="156"/>
      <c r="DT352" s="156"/>
      <c r="DU352" s="156"/>
      <c r="DV352" s="156"/>
      <c r="DW352" s="156"/>
      <c r="DX352" s="156"/>
      <c r="DY352" s="156"/>
      <c r="DZ352" s="156"/>
      <c r="EA352" s="156"/>
      <c r="EB352" s="156"/>
      <c r="EC352" s="156"/>
      <c r="ED352" s="156"/>
      <c r="EE352" s="156"/>
      <c r="EF352" s="156"/>
      <c r="EG352" s="156"/>
      <c r="EH352" s="156"/>
      <c r="EI352" s="156"/>
      <c r="EJ352" s="156"/>
      <c r="EK352" s="156"/>
      <c r="EL352" s="156"/>
      <c r="EM352" s="156"/>
      <c r="EN352" s="156"/>
      <c r="EO352" s="156"/>
      <c r="EP352" s="156"/>
      <c r="EQ352" s="156"/>
      <c r="ER352" s="156"/>
      <c r="ES352" s="156"/>
      <c r="ET352" s="156"/>
      <c r="EU352" s="156"/>
      <c r="EV352" s="156"/>
      <c r="EW352" s="156"/>
      <c r="EX352" s="156"/>
      <c r="EY352" s="156"/>
      <c r="EZ352" s="156"/>
      <c r="FA352" s="156"/>
      <c r="FB352" s="156"/>
      <c r="FC352" s="156"/>
      <c r="FD352" s="156"/>
      <c r="FE352" s="156"/>
      <c r="FF352" s="156"/>
      <c r="FG352" s="156"/>
      <c r="FH352" s="156"/>
      <c r="FI352" s="156"/>
      <c r="FJ352" s="156"/>
      <c r="FK352" s="156"/>
      <c r="FL352" s="156"/>
      <c r="FM352" s="156"/>
      <c r="FN352" s="156"/>
      <c r="FO352" s="156"/>
      <c r="FP352" s="156"/>
      <c r="FQ352" s="156"/>
      <c r="FR352" s="156"/>
      <c r="FS352" s="156"/>
      <c r="FT352" s="156"/>
      <c r="FU352" s="156"/>
      <c r="FV352" s="156"/>
      <c r="FW352" s="156"/>
      <c r="FX352" s="156"/>
      <c r="FY352" s="156"/>
      <c r="FZ352" s="156"/>
      <c r="GA352" s="156"/>
      <c r="GB352" s="156"/>
      <c r="GC352" s="156"/>
      <c r="GD352" s="156"/>
    </row>
    <row r="353" spans="1:186" ht="10.5" customHeight="1" hidden="1">
      <c r="A353" s="202"/>
      <c r="B353" s="202"/>
      <c r="C353" s="58"/>
      <c r="D353" s="149"/>
      <c r="E353" s="158"/>
      <c r="G353" s="79" t="s">
        <v>299</v>
      </c>
      <c r="H353" s="137" t="s">
        <v>301</v>
      </c>
      <c r="I353" s="137"/>
      <c r="J353" s="137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119"/>
      <c r="BB353" s="119"/>
      <c r="BC353" s="166" t="s">
        <v>43</v>
      </c>
      <c r="BD353" s="304">
        <f>BD313</f>
        <v>0</v>
      </c>
      <c r="BE353" s="304"/>
      <c r="BF353" s="304"/>
      <c r="BG353" s="304"/>
      <c r="BH353" s="304"/>
      <c r="BI353" s="304"/>
      <c r="BJ353" s="304"/>
      <c r="BK353" s="304"/>
      <c r="BL353" s="304"/>
      <c r="BM353" s="304"/>
      <c r="BN353" s="304"/>
      <c r="BO353" s="304"/>
      <c r="BP353" s="304"/>
      <c r="BQ353" s="304"/>
      <c r="BR353" s="304"/>
      <c r="BV353" s="156"/>
      <c r="BW353" s="156"/>
      <c r="BX353" s="156"/>
      <c r="BY353" s="156"/>
      <c r="BZ353" s="156"/>
      <c r="CA353" s="156"/>
      <c r="CB353" s="156"/>
      <c r="CC353" s="156"/>
      <c r="CD353" s="156"/>
      <c r="CE353" s="156"/>
      <c r="CF353" s="156"/>
      <c r="CG353" s="156"/>
      <c r="CH353" s="156"/>
      <c r="CI353" s="156"/>
      <c r="CJ353" s="156"/>
      <c r="CK353" s="156"/>
      <c r="CL353" s="156"/>
      <c r="CM353" s="156"/>
      <c r="CN353" s="156"/>
      <c r="CO353" s="156"/>
      <c r="CP353" s="156"/>
      <c r="CQ353" s="156"/>
      <c r="CR353" s="156"/>
      <c r="CS353" s="156"/>
      <c r="CT353" s="156"/>
      <c r="CU353" s="156"/>
      <c r="CV353" s="156"/>
      <c r="CW353" s="156"/>
      <c r="CX353" s="156"/>
      <c r="CY353" s="156"/>
      <c r="CZ353" s="156"/>
      <c r="DA353" s="156"/>
      <c r="DB353" s="156"/>
      <c r="DC353" s="156"/>
      <c r="DD353" s="156"/>
      <c r="DE353" s="156"/>
      <c r="DF353" s="156"/>
      <c r="DG353" s="156"/>
      <c r="DH353" s="156"/>
      <c r="DI353" s="156"/>
      <c r="DJ353" s="156"/>
      <c r="DK353" s="156"/>
      <c r="DL353" s="156"/>
      <c r="DM353" s="156"/>
      <c r="DN353" s="156"/>
      <c r="DO353" s="156"/>
      <c r="DP353" s="156"/>
      <c r="DQ353" s="156"/>
      <c r="DR353" s="156"/>
      <c r="DS353" s="156"/>
      <c r="DT353" s="156"/>
      <c r="DU353" s="156"/>
      <c r="DV353" s="156"/>
      <c r="DW353" s="156"/>
      <c r="DX353" s="156"/>
      <c r="DY353" s="156"/>
      <c r="DZ353" s="156"/>
      <c r="EA353" s="156"/>
      <c r="EB353" s="156"/>
      <c r="EC353" s="156"/>
      <c r="ED353" s="156"/>
      <c r="EE353" s="156"/>
      <c r="EF353" s="156"/>
      <c r="EG353" s="156"/>
      <c r="EH353" s="156"/>
      <c r="EI353" s="156"/>
      <c r="EJ353" s="156"/>
      <c r="EK353" s="156"/>
      <c r="EL353" s="156"/>
      <c r="EM353" s="156"/>
      <c r="EN353" s="156"/>
      <c r="EO353" s="156"/>
      <c r="EP353" s="156"/>
      <c r="EQ353" s="156"/>
      <c r="ER353" s="156"/>
      <c r="ES353" s="156"/>
      <c r="ET353" s="156"/>
      <c r="EU353" s="156"/>
      <c r="EV353" s="156"/>
      <c r="EW353" s="156"/>
      <c r="EX353" s="156"/>
      <c r="EY353" s="156"/>
      <c r="EZ353" s="156"/>
      <c r="FA353" s="156"/>
      <c r="FB353" s="156"/>
      <c r="FC353" s="156"/>
      <c r="FD353" s="156"/>
      <c r="FE353" s="156"/>
      <c r="FF353" s="156"/>
      <c r="FG353" s="156"/>
      <c r="FH353" s="156"/>
      <c r="FI353" s="156"/>
      <c r="FJ353" s="156"/>
      <c r="FK353" s="156"/>
      <c r="FL353" s="156"/>
      <c r="FM353" s="156"/>
      <c r="FN353" s="156"/>
      <c r="FO353" s="156"/>
      <c r="FP353" s="156"/>
      <c r="FQ353" s="156"/>
      <c r="FR353" s="156"/>
      <c r="FS353" s="156"/>
      <c r="FT353" s="156"/>
      <c r="FU353" s="156"/>
      <c r="FV353" s="156"/>
      <c r="FW353" s="156"/>
      <c r="FX353" s="156"/>
      <c r="FY353" s="156"/>
      <c r="FZ353" s="156"/>
      <c r="GA353" s="156"/>
      <c r="GB353" s="156"/>
      <c r="GC353" s="156"/>
      <c r="GD353" s="156"/>
    </row>
    <row r="354" spans="1:186" ht="10.5" customHeight="1" hidden="1">
      <c r="A354" s="202"/>
      <c r="B354" s="202"/>
      <c r="C354" s="58"/>
      <c r="D354" s="149"/>
      <c r="E354" s="158"/>
      <c r="G354" s="137"/>
      <c r="H354" s="137"/>
      <c r="I354" s="137" t="s">
        <v>327</v>
      </c>
      <c r="J354" s="137"/>
      <c r="AE354" s="119"/>
      <c r="AF354" s="119"/>
      <c r="AG354" s="11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119"/>
      <c r="BB354" s="119"/>
      <c r="BC354" s="166" t="s">
        <v>44</v>
      </c>
      <c r="BD354" s="302">
        <f>BD314</f>
        <v>0</v>
      </c>
      <c r="BE354" s="303"/>
      <c r="BF354" s="303"/>
      <c r="BG354" s="303"/>
      <c r="BH354" s="303"/>
      <c r="BI354" s="303"/>
      <c r="BJ354" s="303"/>
      <c r="BK354" s="303"/>
      <c r="BL354" s="303"/>
      <c r="BM354" s="303"/>
      <c r="BN354" s="303"/>
      <c r="BO354" s="303"/>
      <c r="BP354" s="303"/>
      <c r="BQ354" s="303"/>
      <c r="BR354" s="303"/>
      <c r="BV354" s="70"/>
      <c r="BW354" s="70"/>
      <c r="BX354" s="70"/>
      <c r="BY354" s="70"/>
      <c r="BZ354" s="70"/>
      <c r="CA354" s="70"/>
      <c r="CB354" s="70"/>
      <c r="CC354" s="70"/>
      <c r="CD354" s="70"/>
      <c r="CE354" s="70"/>
      <c r="CF354" s="70"/>
      <c r="CG354" s="70"/>
      <c r="CH354" s="70"/>
      <c r="CI354" s="70"/>
      <c r="CJ354" s="70"/>
      <c r="CK354" s="70"/>
      <c r="CL354" s="70"/>
      <c r="CM354" s="70"/>
      <c r="CN354" s="70"/>
      <c r="CO354" s="70"/>
      <c r="CP354" s="70"/>
      <c r="CQ354" s="70"/>
      <c r="CR354" s="70"/>
      <c r="CS354" s="70"/>
      <c r="CT354" s="70"/>
      <c r="CU354" s="70"/>
      <c r="CV354" s="70"/>
      <c r="CW354" s="70"/>
      <c r="CX354" s="70"/>
      <c r="CY354" s="70"/>
      <c r="CZ354" s="70"/>
      <c r="DA354" s="70"/>
      <c r="DB354" s="70"/>
      <c r="DC354" s="70"/>
      <c r="DD354" s="70"/>
      <c r="DE354" s="70"/>
      <c r="DF354" s="70"/>
      <c r="DG354" s="70"/>
      <c r="DH354" s="70"/>
      <c r="DI354" s="70"/>
      <c r="DJ354" s="70"/>
      <c r="DK354" s="70"/>
      <c r="DL354" s="70"/>
      <c r="DM354" s="70"/>
      <c r="DN354" s="70"/>
      <c r="DO354" s="70"/>
      <c r="DP354" s="70"/>
      <c r="DQ354" s="70"/>
      <c r="DR354" s="70"/>
      <c r="DS354" s="70"/>
      <c r="DT354" s="70"/>
      <c r="DU354" s="70"/>
      <c r="DV354" s="70"/>
      <c r="DW354" s="70"/>
      <c r="DX354" s="70"/>
      <c r="DY354" s="70"/>
      <c r="DZ354" s="70"/>
      <c r="EA354" s="70"/>
      <c r="EB354" s="70"/>
      <c r="EC354" s="70"/>
      <c r="ED354" s="70"/>
      <c r="EE354" s="70"/>
      <c r="EF354" s="70"/>
      <c r="EG354" s="70"/>
      <c r="EH354" s="70"/>
      <c r="EI354" s="70"/>
      <c r="EJ354" s="70"/>
      <c r="EK354" s="70"/>
      <c r="EL354" s="70"/>
      <c r="EM354" s="70"/>
      <c r="EN354" s="70"/>
      <c r="EO354" s="70"/>
      <c r="EP354" s="70"/>
      <c r="EQ354" s="70"/>
      <c r="ER354" s="70"/>
      <c r="ES354" s="70"/>
      <c r="ET354" s="70"/>
      <c r="EU354" s="70"/>
      <c r="EV354" s="70"/>
      <c r="EW354" s="70"/>
      <c r="EX354" s="70"/>
      <c r="EY354" s="70"/>
      <c r="EZ354" s="70"/>
      <c r="FA354" s="70"/>
      <c r="FB354" s="70"/>
      <c r="FC354" s="70"/>
      <c r="FD354" s="70"/>
      <c r="FE354" s="70"/>
      <c r="FF354" s="70"/>
      <c r="FG354" s="70"/>
      <c r="FH354" s="70"/>
      <c r="FI354" s="70"/>
      <c r="FJ354" s="70"/>
      <c r="FK354" s="70"/>
      <c r="FL354" s="70"/>
      <c r="FM354" s="70"/>
      <c r="FN354" s="70"/>
      <c r="FO354" s="70"/>
      <c r="FP354" s="70"/>
      <c r="FQ354" s="70"/>
      <c r="FR354" s="70"/>
      <c r="FS354" s="70"/>
      <c r="FT354" s="70"/>
      <c r="FU354" s="70"/>
      <c r="FV354" s="70"/>
      <c r="FW354" s="70"/>
      <c r="FX354" s="70"/>
      <c r="FY354" s="70"/>
      <c r="FZ354" s="70"/>
      <c r="GA354" s="70"/>
      <c r="GB354" s="70"/>
      <c r="GC354" s="70"/>
      <c r="GD354" s="70"/>
    </row>
    <row r="355" spans="1:186" ht="10.5" customHeight="1" hidden="1">
      <c r="A355" s="202"/>
      <c r="B355" s="202"/>
      <c r="C355" s="58"/>
      <c r="D355" s="149"/>
      <c r="E355" s="158"/>
      <c r="I355" s="137" t="s">
        <v>328</v>
      </c>
      <c r="AE355" s="119"/>
      <c r="AF355" s="119"/>
      <c r="AG355" s="11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119"/>
      <c r="BB355" s="119"/>
      <c r="BC355" s="166" t="s">
        <v>46</v>
      </c>
      <c r="BD355" s="301" t="str">
        <f>BD315</f>
        <v> - </v>
      </c>
      <c r="BE355" s="301"/>
      <c r="BF355" s="301"/>
      <c r="BG355" s="301"/>
      <c r="BH355" s="301"/>
      <c r="BI355" s="301"/>
      <c r="BJ355" s="301"/>
      <c r="BK355" s="301"/>
      <c r="BL355" s="301"/>
      <c r="BM355" s="301"/>
      <c r="BN355" s="301"/>
      <c r="BO355" s="301"/>
      <c r="BP355" s="301"/>
      <c r="BQ355" s="301"/>
      <c r="BR355" s="301"/>
      <c r="BV355" s="70"/>
      <c r="BW355" s="70"/>
      <c r="BX355" s="70"/>
      <c r="BY355" s="70"/>
      <c r="BZ355" s="70"/>
      <c r="CA355" s="70"/>
      <c r="CB355" s="70"/>
      <c r="CC355" s="70"/>
      <c r="CD355" s="70"/>
      <c r="CE355" s="70"/>
      <c r="CF355" s="70"/>
      <c r="CG355" s="70"/>
      <c r="CH355" s="70"/>
      <c r="CI355" s="70"/>
      <c r="CJ355" s="70"/>
      <c r="CK355" s="70"/>
      <c r="CL355" s="70"/>
      <c r="CM355" s="70"/>
      <c r="CN355" s="70"/>
      <c r="CO355" s="70"/>
      <c r="CP355" s="70"/>
      <c r="CQ355" s="70"/>
      <c r="CR355" s="70"/>
      <c r="CS355" s="70"/>
      <c r="CT355" s="70"/>
      <c r="CU355" s="70"/>
      <c r="CV355" s="70"/>
      <c r="CW355" s="70"/>
      <c r="CX355" s="70"/>
      <c r="CY355" s="70"/>
      <c r="CZ355" s="70"/>
      <c r="DA355" s="70"/>
      <c r="DB355" s="70"/>
      <c r="DC355" s="70"/>
      <c r="DD355" s="70"/>
      <c r="DE355" s="70"/>
      <c r="DF355" s="70"/>
      <c r="DG355" s="70"/>
      <c r="DH355" s="70"/>
      <c r="DI355" s="70"/>
      <c r="DJ355" s="70"/>
      <c r="DK355" s="70"/>
      <c r="DL355" s="70"/>
      <c r="DM355" s="70"/>
      <c r="DN355" s="70"/>
      <c r="DO355" s="70"/>
      <c r="DP355" s="70"/>
      <c r="DQ355" s="70"/>
      <c r="DR355" s="70"/>
      <c r="DS355" s="70"/>
      <c r="DT355" s="70"/>
      <c r="DU355" s="70"/>
      <c r="DV355" s="70"/>
      <c r="DW355" s="70"/>
      <c r="DX355" s="70"/>
      <c r="DY355" s="70"/>
      <c r="DZ355" s="70"/>
      <c r="EA355" s="70"/>
      <c r="EB355" s="70"/>
      <c r="EC355" s="70"/>
      <c r="ED355" s="70"/>
      <c r="EE355" s="70"/>
      <c r="EF355" s="70"/>
      <c r="EG355" s="70"/>
      <c r="EH355" s="70"/>
      <c r="EI355" s="70"/>
      <c r="EJ355" s="70"/>
      <c r="EK355" s="70"/>
      <c r="EL355" s="70"/>
      <c r="EM355" s="70"/>
      <c r="EN355" s="70"/>
      <c r="EO355" s="70"/>
      <c r="EP355" s="70"/>
      <c r="EQ355" s="70"/>
      <c r="ER355" s="70"/>
      <c r="ES355" s="70"/>
      <c r="ET355" s="70"/>
      <c r="EU355" s="70"/>
      <c r="EV355" s="70"/>
      <c r="EW355" s="70"/>
      <c r="EX355" s="70"/>
      <c r="EY355" s="70"/>
      <c r="EZ355" s="70"/>
      <c r="FA355" s="70"/>
      <c r="FB355" s="70"/>
      <c r="FC355" s="70"/>
      <c r="FD355" s="70"/>
      <c r="FE355" s="70"/>
      <c r="FF355" s="70"/>
      <c r="FG355" s="70"/>
      <c r="FH355" s="70"/>
      <c r="FI355" s="70"/>
      <c r="FJ355" s="70"/>
      <c r="FK355" s="70"/>
      <c r="FL355" s="70"/>
      <c r="FM355" s="70"/>
      <c r="FN355" s="70"/>
      <c r="FO355" s="70"/>
      <c r="FP355" s="70"/>
      <c r="FQ355" s="70"/>
      <c r="FR355" s="70"/>
      <c r="FS355" s="70"/>
      <c r="FT355" s="70"/>
      <c r="FU355" s="70"/>
      <c r="FV355" s="70"/>
      <c r="FW355" s="70"/>
      <c r="FX355" s="70"/>
      <c r="FY355" s="70"/>
      <c r="FZ355" s="70"/>
      <c r="GA355" s="70"/>
      <c r="GB355" s="70"/>
      <c r="GC355" s="70"/>
      <c r="GD355" s="70"/>
    </row>
    <row r="356" spans="1:186" s="119" customFormat="1" ht="3.75" customHeight="1" hidden="1">
      <c r="A356" s="202" t="s">
        <v>321</v>
      </c>
      <c r="B356" s="202" t="s">
        <v>321</v>
      </c>
      <c r="C356" s="157"/>
      <c r="D356" s="157"/>
      <c r="E356" s="158"/>
      <c r="F356" s="30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30"/>
      <c r="BV356" s="70"/>
      <c r="BW356" s="70"/>
      <c r="BX356" s="70"/>
      <c r="BY356" s="70"/>
      <c r="BZ356" s="70"/>
      <c r="CA356" s="70"/>
      <c r="CB356" s="70"/>
      <c r="CC356" s="70"/>
      <c r="CD356" s="70"/>
      <c r="CE356" s="70"/>
      <c r="CF356" s="70"/>
      <c r="CG356" s="70"/>
      <c r="CH356" s="70"/>
      <c r="CI356" s="70"/>
      <c r="CJ356" s="70"/>
      <c r="CK356" s="70"/>
      <c r="CL356" s="70"/>
      <c r="CM356" s="70"/>
      <c r="CN356" s="70"/>
      <c r="CO356" s="70"/>
      <c r="CP356" s="70"/>
      <c r="CQ356" s="70"/>
      <c r="CR356" s="70"/>
      <c r="CS356" s="70"/>
      <c r="CT356" s="70"/>
      <c r="CU356" s="70"/>
      <c r="CV356" s="70"/>
      <c r="CW356" s="70"/>
      <c r="CX356" s="70"/>
      <c r="CY356" s="70"/>
      <c r="CZ356" s="70"/>
      <c r="DA356" s="70"/>
      <c r="DB356" s="70"/>
      <c r="DC356" s="70"/>
      <c r="DD356" s="70"/>
      <c r="DE356" s="70"/>
      <c r="DF356" s="70"/>
      <c r="DG356" s="70"/>
      <c r="DH356" s="70"/>
      <c r="DI356" s="70"/>
      <c r="DJ356" s="70"/>
      <c r="DK356" s="70"/>
      <c r="DL356" s="70"/>
      <c r="DM356" s="70"/>
      <c r="DN356" s="70"/>
      <c r="DO356" s="70"/>
      <c r="DP356" s="70"/>
      <c r="DQ356" s="70"/>
      <c r="DR356" s="70"/>
      <c r="DS356" s="70"/>
      <c r="DT356" s="70"/>
      <c r="DU356" s="70"/>
      <c r="DV356" s="70"/>
      <c r="DW356" s="70"/>
      <c r="DX356" s="70"/>
      <c r="DY356" s="70"/>
      <c r="DZ356" s="70"/>
      <c r="EA356" s="70"/>
      <c r="EB356" s="70"/>
      <c r="EC356" s="70"/>
      <c r="ED356" s="70"/>
      <c r="EE356" s="70"/>
      <c r="EF356" s="70"/>
      <c r="EG356" s="70"/>
      <c r="EH356" s="70"/>
      <c r="EI356" s="70"/>
      <c r="EJ356" s="70"/>
      <c r="EK356" s="70"/>
      <c r="EL356" s="70"/>
      <c r="EM356" s="70"/>
      <c r="EN356" s="70"/>
      <c r="EO356" s="70"/>
      <c r="EP356" s="70"/>
      <c r="EQ356" s="70"/>
      <c r="ER356" s="70"/>
      <c r="ES356" s="70"/>
      <c r="ET356" s="70"/>
      <c r="EU356" s="70"/>
      <c r="EV356" s="70"/>
      <c r="EW356" s="70"/>
      <c r="EX356" s="70"/>
      <c r="EY356" s="70"/>
      <c r="EZ356" s="70"/>
      <c r="FA356" s="70"/>
      <c r="FB356" s="70"/>
      <c r="FC356" s="70"/>
      <c r="FD356" s="70"/>
      <c r="FE356" s="70"/>
      <c r="FF356" s="70"/>
      <c r="FG356" s="70"/>
      <c r="FH356" s="70"/>
      <c r="FI356" s="70"/>
      <c r="FJ356" s="70"/>
      <c r="FK356" s="70"/>
      <c r="FL356" s="70"/>
      <c r="FM356" s="70"/>
      <c r="FN356" s="70"/>
      <c r="FO356" s="70"/>
      <c r="FP356" s="70"/>
      <c r="FQ356" s="70"/>
      <c r="FR356" s="70"/>
      <c r="FS356" s="70"/>
      <c r="FT356" s="70"/>
      <c r="FU356" s="70"/>
      <c r="FV356" s="70"/>
      <c r="FW356" s="70"/>
      <c r="FX356" s="70"/>
      <c r="FY356" s="70"/>
      <c r="FZ356" s="70"/>
      <c r="GA356" s="70"/>
      <c r="GB356" s="70"/>
      <c r="GC356" s="70"/>
      <c r="GD356" s="70"/>
    </row>
    <row r="357" spans="1:186" s="119" customFormat="1" ht="3.75" customHeight="1" hidden="1">
      <c r="A357" s="203" t="s">
        <v>322</v>
      </c>
      <c r="B357" s="203" t="s">
        <v>322</v>
      </c>
      <c r="C357" s="157"/>
      <c r="D357" s="157"/>
      <c r="E357" s="158"/>
      <c r="F357" s="30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30"/>
      <c r="BV357" s="70"/>
      <c r="BW357" s="70"/>
      <c r="BX357" s="70"/>
      <c r="BY357" s="70"/>
      <c r="BZ357" s="70"/>
      <c r="CA357" s="70"/>
      <c r="CB357" s="70"/>
      <c r="CC357" s="70"/>
      <c r="CD357" s="70"/>
      <c r="CE357" s="70"/>
      <c r="CF357" s="70"/>
      <c r="CG357" s="70"/>
      <c r="CH357" s="70"/>
      <c r="CI357" s="70"/>
      <c r="CJ357" s="70"/>
      <c r="CK357" s="70"/>
      <c r="CL357" s="70"/>
      <c r="CM357" s="70"/>
      <c r="CN357" s="70"/>
      <c r="CO357" s="70"/>
      <c r="CP357" s="70"/>
      <c r="CQ357" s="70"/>
      <c r="CR357" s="70"/>
      <c r="CS357" s="70"/>
      <c r="CT357" s="70"/>
      <c r="CU357" s="70"/>
      <c r="CV357" s="70"/>
      <c r="CW357" s="70"/>
      <c r="CX357" s="70"/>
      <c r="CY357" s="70"/>
      <c r="CZ357" s="70"/>
      <c r="DA357" s="70"/>
      <c r="DB357" s="70"/>
      <c r="DC357" s="70"/>
      <c r="DD357" s="70"/>
      <c r="DE357" s="70"/>
      <c r="DF357" s="70"/>
      <c r="DG357" s="70"/>
      <c r="DH357" s="70"/>
      <c r="DI357" s="70"/>
      <c r="DJ357" s="70"/>
      <c r="DK357" s="70"/>
      <c r="DL357" s="70"/>
      <c r="DM357" s="70"/>
      <c r="DN357" s="70"/>
      <c r="DO357" s="70"/>
      <c r="DP357" s="70"/>
      <c r="DQ357" s="70"/>
      <c r="DR357" s="70"/>
      <c r="DS357" s="70"/>
      <c r="DT357" s="70"/>
      <c r="DU357" s="70"/>
      <c r="DV357" s="70"/>
      <c r="DW357" s="70"/>
      <c r="DX357" s="70"/>
      <c r="DY357" s="70"/>
      <c r="DZ357" s="70"/>
      <c r="EA357" s="70"/>
      <c r="EB357" s="70"/>
      <c r="EC357" s="70"/>
      <c r="ED357" s="70"/>
      <c r="EE357" s="70"/>
      <c r="EF357" s="70"/>
      <c r="EG357" s="70"/>
      <c r="EH357" s="70"/>
      <c r="EI357" s="70"/>
      <c r="EJ357" s="70"/>
      <c r="EK357" s="70"/>
      <c r="EL357" s="70"/>
      <c r="EM357" s="70"/>
      <c r="EN357" s="70"/>
      <c r="EO357" s="70"/>
      <c r="EP357" s="70"/>
      <c r="EQ357" s="70"/>
      <c r="ER357" s="70"/>
      <c r="ES357" s="70"/>
      <c r="ET357" s="70"/>
      <c r="EU357" s="70"/>
      <c r="EV357" s="70"/>
      <c r="EW357" s="70"/>
      <c r="EX357" s="70"/>
      <c r="EY357" s="70"/>
      <c r="EZ357" s="70"/>
      <c r="FA357" s="70"/>
      <c r="FB357" s="70"/>
      <c r="FC357" s="70"/>
      <c r="FD357" s="70"/>
      <c r="FE357" s="70"/>
      <c r="FF357" s="70"/>
      <c r="FG357" s="70"/>
      <c r="FH357" s="70"/>
      <c r="FI357" s="70"/>
      <c r="FJ357" s="70"/>
      <c r="FK357" s="70"/>
      <c r="FL357" s="70"/>
      <c r="FM357" s="70"/>
      <c r="FN357" s="70"/>
      <c r="FO357" s="70"/>
      <c r="FP357" s="70"/>
      <c r="FQ357" s="70"/>
      <c r="FR357" s="70"/>
      <c r="FS357" s="70"/>
      <c r="FT357" s="70"/>
      <c r="FU357" s="70"/>
      <c r="FV357" s="70"/>
      <c r="FW357" s="70"/>
      <c r="FX357" s="70"/>
      <c r="FY357" s="70"/>
      <c r="FZ357" s="70"/>
      <c r="GA357" s="70"/>
      <c r="GB357" s="70"/>
      <c r="GC357" s="70"/>
      <c r="GD357" s="70"/>
    </row>
    <row r="358" spans="1:186" s="156" customFormat="1" ht="10.5" customHeight="1" hidden="1">
      <c r="A358" s="203"/>
      <c r="B358" s="203"/>
      <c r="C358" s="149"/>
      <c r="D358" s="149"/>
      <c r="E358" s="159"/>
      <c r="F358" s="160"/>
      <c r="G358" s="351" t="s">
        <v>121</v>
      </c>
      <c r="H358" s="351"/>
      <c r="I358" s="345" t="s">
        <v>271</v>
      </c>
      <c r="J358" s="345"/>
      <c r="K358" s="345"/>
      <c r="L358" s="345"/>
      <c r="M358" s="345"/>
      <c r="N358" s="345"/>
      <c r="O358" s="345"/>
      <c r="P358" s="345"/>
      <c r="Q358" s="345"/>
      <c r="R358" s="345"/>
      <c r="S358" s="345"/>
      <c r="T358" s="345"/>
      <c r="U358" s="345"/>
      <c r="V358" s="345"/>
      <c r="W358" s="345"/>
      <c r="X358" s="345"/>
      <c r="Y358" s="345"/>
      <c r="Z358" s="345" t="s">
        <v>272</v>
      </c>
      <c r="AA358" s="345"/>
      <c r="AB358" s="345"/>
      <c r="AC358" s="345"/>
      <c r="AD358" s="345"/>
      <c r="AE358" s="345"/>
      <c r="AF358" s="345"/>
      <c r="AG358" s="345"/>
      <c r="AH358" s="345"/>
      <c r="AI358" s="345"/>
      <c r="AJ358" s="347" t="s">
        <v>560</v>
      </c>
      <c r="AK358" s="347"/>
      <c r="AL358" s="347"/>
      <c r="AM358" s="350">
        <f>BO318+1</f>
        <v>17</v>
      </c>
      <c r="AN358" s="350"/>
      <c r="AO358" s="350"/>
      <c r="AP358" s="350"/>
      <c r="AQ358" s="350">
        <f>AM358+1</f>
        <v>18</v>
      </c>
      <c r="AR358" s="350"/>
      <c r="AS358" s="350"/>
      <c r="AT358" s="350"/>
      <c r="AU358" s="350">
        <f>AQ358+1</f>
        <v>19</v>
      </c>
      <c r="AV358" s="350"/>
      <c r="AW358" s="350"/>
      <c r="AX358" s="350"/>
      <c r="AY358" s="350">
        <f>AU358+1</f>
        <v>20</v>
      </c>
      <c r="AZ358" s="350"/>
      <c r="BA358" s="350"/>
      <c r="BB358" s="350"/>
      <c r="BC358" s="350">
        <f>AY358+1</f>
        <v>21</v>
      </c>
      <c r="BD358" s="350"/>
      <c r="BE358" s="350"/>
      <c r="BF358" s="350"/>
      <c r="BG358" s="350">
        <f>BC358+1</f>
        <v>22</v>
      </c>
      <c r="BH358" s="350"/>
      <c r="BI358" s="350"/>
      <c r="BJ358" s="350"/>
      <c r="BK358" s="350">
        <f>BG358+1</f>
        <v>23</v>
      </c>
      <c r="BL358" s="350"/>
      <c r="BM358" s="350"/>
      <c r="BN358" s="350"/>
      <c r="BO358" s="350">
        <f>BK358+1</f>
        <v>24</v>
      </c>
      <c r="BP358" s="350"/>
      <c r="BQ358" s="350"/>
      <c r="BR358" s="350"/>
      <c r="BS358" s="119"/>
      <c r="BT358" s="119"/>
      <c r="BV358" s="70"/>
      <c r="BW358" s="70"/>
      <c r="BX358" s="70"/>
      <c r="BY358" s="70"/>
      <c r="BZ358" s="70"/>
      <c r="CA358" s="70"/>
      <c r="CB358" s="70"/>
      <c r="CC358" s="70"/>
      <c r="CD358" s="70"/>
      <c r="CE358" s="70"/>
      <c r="CF358" s="70"/>
      <c r="CG358" s="70"/>
      <c r="CH358" s="70"/>
      <c r="CI358" s="70"/>
      <c r="CJ358" s="70"/>
      <c r="CK358" s="70"/>
      <c r="CL358" s="70"/>
      <c r="CM358" s="70"/>
      <c r="CN358" s="70"/>
      <c r="CO358" s="70"/>
      <c r="CP358" s="70"/>
      <c r="CQ358" s="70"/>
      <c r="CR358" s="70"/>
      <c r="CS358" s="70"/>
      <c r="CT358" s="70"/>
      <c r="CU358" s="70"/>
      <c r="CV358" s="70"/>
      <c r="CW358" s="70"/>
      <c r="CX358" s="70"/>
      <c r="CY358" s="70"/>
      <c r="CZ358" s="70"/>
      <c r="DA358" s="70"/>
      <c r="DB358" s="70"/>
      <c r="DC358" s="70"/>
      <c r="DD358" s="70"/>
      <c r="DE358" s="70"/>
      <c r="DF358" s="70"/>
      <c r="DG358" s="70"/>
      <c r="DH358" s="70"/>
      <c r="DI358" s="70"/>
      <c r="DJ358" s="70"/>
      <c r="DK358" s="70"/>
      <c r="DL358" s="70"/>
      <c r="DM358" s="70"/>
      <c r="DN358" s="70"/>
      <c r="DO358" s="70"/>
      <c r="DP358" s="70"/>
      <c r="DQ358" s="70"/>
      <c r="DR358" s="70"/>
      <c r="DS358" s="70"/>
      <c r="DT358" s="70"/>
      <c r="DU358" s="70"/>
      <c r="DV358" s="70"/>
      <c r="DW358" s="70"/>
      <c r="DX358" s="70"/>
      <c r="DY358" s="70"/>
      <c r="DZ358" s="70"/>
      <c r="EA358" s="70"/>
      <c r="EB358" s="70"/>
      <c r="EC358" s="70"/>
      <c r="ED358" s="70"/>
      <c r="EE358" s="70"/>
      <c r="EF358" s="70"/>
      <c r="EG358" s="70"/>
      <c r="EH358" s="70"/>
      <c r="EI358" s="70"/>
      <c r="EJ358" s="70"/>
      <c r="EK358" s="70"/>
      <c r="EL358" s="70"/>
      <c r="EM358" s="70"/>
      <c r="EN358" s="70"/>
      <c r="EO358" s="70"/>
      <c r="EP358" s="70"/>
      <c r="EQ358" s="70"/>
      <c r="ER358" s="70"/>
      <c r="ES358" s="70"/>
      <c r="ET358" s="70"/>
      <c r="EU358" s="70"/>
      <c r="EV358" s="70"/>
      <c r="EW358" s="70"/>
      <c r="EX358" s="70"/>
      <c r="EY358" s="70"/>
      <c r="EZ358" s="70"/>
      <c r="FA358" s="70"/>
      <c r="FB358" s="70"/>
      <c r="FC358" s="70"/>
      <c r="FD358" s="70"/>
      <c r="FE358" s="70"/>
      <c r="FF358" s="70"/>
      <c r="FG358" s="70"/>
      <c r="FH358" s="70"/>
      <c r="FI358" s="70"/>
      <c r="FJ358" s="70"/>
      <c r="FK358" s="70"/>
      <c r="FL358" s="70"/>
      <c r="FM358" s="70"/>
      <c r="FN358" s="70"/>
      <c r="FO358" s="70"/>
      <c r="FP358" s="70"/>
      <c r="FQ358" s="70"/>
      <c r="FR358" s="70"/>
      <c r="FS358" s="70"/>
      <c r="FT358" s="70"/>
      <c r="FU358" s="70"/>
      <c r="FV358" s="70"/>
      <c r="FW358" s="70"/>
      <c r="FX358" s="70"/>
      <c r="FY358" s="70"/>
      <c r="FZ358" s="70"/>
      <c r="GA358" s="70"/>
      <c r="GB358" s="70"/>
      <c r="GC358" s="70"/>
      <c r="GD358" s="70"/>
    </row>
    <row r="359" spans="1:186" s="156" customFormat="1" ht="10.5" customHeight="1" hidden="1">
      <c r="A359" s="203"/>
      <c r="B359" s="203"/>
      <c r="C359" s="149"/>
      <c r="D359" s="149"/>
      <c r="E359" s="159"/>
      <c r="F359" s="161"/>
      <c r="G359" s="352"/>
      <c r="H359" s="352"/>
      <c r="I359" s="346"/>
      <c r="J359" s="346"/>
      <c r="K359" s="346"/>
      <c r="L359" s="346"/>
      <c r="M359" s="346"/>
      <c r="N359" s="346"/>
      <c r="O359" s="346"/>
      <c r="P359" s="346"/>
      <c r="Q359" s="346"/>
      <c r="R359" s="346"/>
      <c r="S359" s="346"/>
      <c r="T359" s="346"/>
      <c r="U359" s="346"/>
      <c r="V359" s="346"/>
      <c r="W359" s="346"/>
      <c r="X359" s="346"/>
      <c r="Y359" s="346"/>
      <c r="Z359" s="346"/>
      <c r="AA359" s="346"/>
      <c r="AB359" s="346"/>
      <c r="AC359" s="346"/>
      <c r="AD359" s="346"/>
      <c r="AE359" s="346"/>
      <c r="AF359" s="346"/>
      <c r="AG359" s="346"/>
      <c r="AH359" s="346"/>
      <c r="AI359" s="346"/>
      <c r="AJ359" s="348"/>
      <c r="AK359" s="348"/>
      <c r="AL359" s="348"/>
      <c r="AM359" s="349" t="s">
        <v>273</v>
      </c>
      <c r="AN359" s="349"/>
      <c r="AO359" s="349" t="s">
        <v>274</v>
      </c>
      <c r="AP359" s="349"/>
      <c r="AQ359" s="340" t="str">
        <f>AM359</f>
        <v> Sp*</v>
      </c>
      <c r="AR359" s="340"/>
      <c r="AS359" s="340" t="str">
        <f>AO359</f>
        <v>Ac*</v>
      </c>
      <c r="AT359" s="340"/>
      <c r="AU359" s="340" t="str">
        <f>AQ359</f>
        <v> Sp*</v>
      </c>
      <c r="AV359" s="340"/>
      <c r="AW359" s="340" t="str">
        <f>AS359</f>
        <v>Ac*</v>
      </c>
      <c r="AX359" s="340"/>
      <c r="AY359" s="340" t="str">
        <f>AU359</f>
        <v> Sp*</v>
      </c>
      <c r="AZ359" s="340"/>
      <c r="BA359" s="340" t="str">
        <f>AW359</f>
        <v>Ac*</v>
      </c>
      <c r="BB359" s="340"/>
      <c r="BC359" s="340" t="str">
        <f>AY359</f>
        <v> Sp*</v>
      </c>
      <c r="BD359" s="340"/>
      <c r="BE359" s="340" t="str">
        <f>BA359</f>
        <v>Ac*</v>
      </c>
      <c r="BF359" s="340"/>
      <c r="BG359" s="340" t="str">
        <f>BC359</f>
        <v> Sp*</v>
      </c>
      <c r="BH359" s="340"/>
      <c r="BI359" s="340" t="str">
        <f>BE359</f>
        <v>Ac*</v>
      </c>
      <c r="BJ359" s="340"/>
      <c r="BK359" s="340" t="str">
        <f>BG359</f>
        <v> Sp*</v>
      </c>
      <c r="BL359" s="340"/>
      <c r="BM359" s="340" t="str">
        <f>BI359</f>
        <v>Ac*</v>
      </c>
      <c r="BN359" s="340"/>
      <c r="BO359" s="340" t="str">
        <f>BK359</f>
        <v> Sp*</v>
      </c>
      <c r="BP359" s="340"/>
      <c r="BQ359" s="340" t="str">
        <f>BM359</f>
        <v>Ac*</v>
      </c>
      <c r="BR359" s="340"/>
      <c r="BS359" s="119"/>
      <c r="BT359" s="119"/>
      <c r="BV359" s="70"/>
      <c r="BW359" s="70"/>
      <c r="BX359" s="70"/>
      <c r="BY359" s="70"/>
      <c r="BZ359" s="70"/>
      <c r="CA359" s="70"/>
      <c r="CB359" s="70"/>
      <c r="CC359" s="70"/>
      <c r="CD359" s="70"/>
      <c r="CE359" s="70"/>
      <c r="CF359" s="70"/>
      <c r="CG359" s="70"/>
      <c r="CH359" s="70"/>
      <c r="CI359" s="70"/>
      <c r="CJ359" s="70"/>
      <c r="CK359" s="70"/>
      <c r="CL359" s="70"/>
      <c r="CM359" s="70"/>
      <c r="CN359" s="70"/>
      <c r="CO359" s="70"/>
      <c r="CP359" s="70"/>
      <c r="CQ359" s="70"/>
      <c r="CR359" s="70"/>
      <c r="CS359" s="70"/>
      <c r="CT359" s="70"/>
      <c r="CU359" s="70"/>
      <c r="CV359" s="70"/>
      <c r="CW359" s="70"/>
      <c r="CX359" s="70"/>
      <c r="CY359" s="70"/>
      <c r="CZ359" s="70"/>
      <c r="DA359" s="70"/>
      <c r="DB359" s="70"/>
      <c r="DC359" s="70"/>
      <c r="DD359" s="70"/>
      <c r="DE359" s="70"/>
      <c r="DF359" s="70"/>
      <c r="DG359" s="70"/>
      <c r="DH359" s="70"/>
      <c r="DI359" s="70"/>
      <c r="DJ359" s="70"/>
      <c r="DK359" s="70"/>
      <c r="DL359" s="70"/>
      <c r="DM359" s="70"/>
      <c r="DN359" s="70"/>
      <c r="DO359" s="70"/>
      <c r="DP359" s="70"/>
      <c r="DQ359" s="70"/>
      <c r="DR359" s="70"/>
      <c r="DS359" s="70"/>
      <c r="DT359" s="70"/>
      <c r="DU359" s="70"/>
      <c r="DV359" s="70"/>
      <c r="DW359" s="70"/>
      <c r="DX359" s="70"/>
      <c r="DY359" s="70"/>
      <c r="DZ359" s="70"/>
      <c r="EA359" s="70"/>
      <c r="EB359" s="70"/>
      <c r="EC359" s="70"/>
      <c r="ED359" s="70"/>
      <c r="EE359" s="70"/>
      <c r="EF359" s="70"/>
      <c r="EG359" s="70"/>
      <c r="EH359" s="70"/>
      <c r="EI359" s="70"/>
      <c r="EJ359" s="70"/>
      <c r="EK359" s="70"/>
      <c r="EL359" s="70"/>
      <c r="EM359" s="70"/>
      <c r="EN359" s="70"/>
      <c r="EO359" s="70"/>
      <c r="EP359" s="70"/>
      <c r="EQ359" s="70"/>
      <c r="ER359" s="70"/>
      <c r="ES359" s="70"/>
      <c r="ET359" s="70"/>
      <c r="EU359" s="70"/>
      <c r="EV359" s="70"/>
      <c r="EW359" s="70"/>
      <c r="EX359" s="70"/>
      <c r="EY359" s="70"/>
      <c r="EZ359" s="70"/>
      <c r="FA359" s="70"/>
      <c r="FB359" s="70"/>
      <c r="FC359" s="70"/>
      <c r="FD359" s="70"/>
      <c r="FE359" s="70"/>
      <c r="FF359" s="70"/>
      <c r="FG359" s="70"/>
      <c r="FH359" s="70"/>
      <c r="FI359" s="70"/>
      <c r="FJ359" s="70"/>
      <c r="FK359" s="70"/>
      <c r="FL359" s="70"/>
      <c r="FM359" s="70"/>
      <c r="FN359" s="70"/>
      <c r="FO359" s="70"/>
      <c r="FP359" s="70"/>
      <c r="FQ359" s="70"/>
      <c r="FR359" s="70"/>
      <c r="FS359" s="70"/>
      <c r="FT359" s="70"/>
      <c r="FU359" s="70"/>
      <c r="FV359" s="70"/>
      <c r="FW359" s="70"/>
      <c r="FX359" s="70"/>
      <c r="FY359" s="70"/>
      <c r="FZ359" s="70"/>
      <c r="GA359" s="70"/>
      <c r="GB359" s="70"/>
      <c r="GC359" s="70"/>
      <c r="GD359" s="70"/>
    </row>
    <row r="360" spans="1:186" s="156" customFormat="1" ht="10.5" customHeight="1" hidden="1">
      <c r="A360" s="203"/>
      <c r="B360" s="203"/>
      <c r="C360" s="149"/>
      <c r="D360" s="149"/>
      <c r="E360" s="159"/>
      <c r="G360" s="352"/>
      <c r="H360" s="352"/>
      <c r="I360" s="346"/>
      <c r="J360" s="346"/>
      <c r="K360" s="346"/>
      <c r="L360" s="346"/>
      <c r="M360" s="346"/>
      <c r="N360" s="346"/>
      <c r="O360" s="346"/>
      <c r="P360" s="346"/>
      <c r="Q360" s="346"/>
      <c r="R360" s="346"/>
      <c r="S360" s="346"/>
      <c r="T360" s="346"/>
      <c r="U360" s="346"/>
      <c r="V360" s="346"/>
      <c r="W360" s="346"/>
      <c r="X360" s="346"/>
      <c r="Y360" s="346"/>
      <c r="Z360" s="343" t="s">
        <v>53</v>
      </c>
      <c r="AA360" s="343"/>
      <c r="AB360" s="343"/>
      <c r="AC360" s="343"/>
      <c r="AD360" s="343"/>
      <c r="AE360" s="343"/>
      <c r="AF360" s="343"/>
      <c r="AG360" s="344" t="s">
        <v>37</v>
      </c>
      <c r="AH360" s="344"/>
      <c r="AI360" s="344"/>
      <c r="AJ360" s="344" t="s">
        <v>37</v>
      </c>
      <c r="AK360" s="344"/>
      <c r="AL360" s="344"/>
      <c r="AM360" s="344" t="s">
        <v>37</v>
      </c>
      <c r="AN360" s="344"/>
      <c r="AO360" s="344" t="s">
        <v>37</v>
      </c>
      <c r="AP360" s="344"/>
      <c r="AQ360" s="339" t="str">
        <f>AM360</f>
        <v> </v>
      </c>
      <c r="AR360" s="340"/>
      <c r="AS360" s="339" t="str">
        <f>AO360</f>
        <v> </v>
      </c>
      <c r="AT360" s="340"/>
      <c r="AU360" s="339" t="str">
        <f>AQ360</f>
        <v> </v>
      </c>
      <c r="AV360" s="340"/>
      <c r="AW360" s="339" t="str">
        <f>AS360</f>
        <v> </v>
      </c>
      <c r="AX360" s="340"/>
      <c r="AY360" s="339" t="str">
        <f>AU360</f>
        <v> </v>
      </c>
      <c r="AZ360" s="340"/>
      <c r="BA360" s="339" t="str">
        <f>AW360</f>
        <v> </v>
      </c>
      <c r="BB360" s="340"/>
      <c r="BC360" s="339" t="str">
        <f>AY360</f>
        <v> </v>
      </c>
      <c r="BD360" s="340"/>
      <c r="BE360" s="339" t="str">
        <f>BA360</f>
        <v> </v>
      </c>
      <c r="BF360" s="340"/>
      <c r="BG360" s="339" t="str">
        <f>BC360</f>
        <v> </v>
      </c>
      <c r="BH360" s="340"/>
      <c r="BI360" s="339" t="str">
        <f>BE360</f>
        <v> </v>
      </c>
      <c r="BJ360" s="340"/>
      <c r="BK360" s="339" t="str">
        <f>BG360</f>
        <v> </v>
      </c>
      <c r="BL360" s="340"/>
      <c r="BM360" s="339" t="str">
        <f>BI360</f>
        <v> </v>
      </c>
      <c r="BN360" s="340"/>
      <c r="BO360" s="339" t="str">
        <f>BK360</f>
        <v> </v>
      </c>
      <c r="BP360" s="340"/>
      <c r="BQ360" s="339" t="str">
        <f>BM360</f>
        <v> </v>
      </c>
      <c r="BR360" s="340"/>
      <c r="BS360" s="162"/>
      <c r="BV360" s="70"/>
      <c r="BW360" s="70"/>
      <c r="BX360" s="70"/>
      <c r="BY360" s="70"/>
      <c r="BZ360" s="70"/>
      <c r="CA360" s="70"/>
      <c r="CB360" s="70"/>
      <c r="CC360" s="70"/>
      <c r="CD360" s="70"/>
      <c r="CE360" s="70"/>
      <c r="CF360" s="70"/>
      <c r="CG360" s="70"/>
      <c r="CH360" s="70"/>
      <c r="CI360" s="70"/>
      <c r="CJ360" s="70"/>
      <c r="CK360" s="70"/>
      <c r="CL360" s="70"/>
      <c r="CM360" s="70"/>
      <c r="CN360" s="70"/>
      <c r="CO360" s="70"/>
      <c r="CP360" s="70"/>
      <c r="CQ360" s="70"/>
      <c r="CR360" s="70"/>
      <c r="CS360" s="70"/>
      <c r="CT360" s="70"/>
      <c r="CU360" s="70"/>
      <c r="CV360" s="70"/>
      <c r="CW360" s="70"/>
      <c r="CX360" s="70"/>
      <c r="CY360" s="70"/>
      <c r="CZ360" s="70"/>
      <c r="DA360" s="70"/>
      <c r="DB360" s="70"/>
      <c r="DC360" s="70"/>
      <c r="DD360" s="70"/>
      <c r="DE360" s="70"/>
      <c r="DF360" s="70"/>
      <c r="DG360" s="70"/>
      <c r="DH360" s="70"/>
      <c r="DI360" s="70"/>
      <c r="DJ360" s="70"/>
      <c r="DK360" s="70"/>
      <c r="DL360" s="70"/>
      <c r="DM360" s="70"/>
      <c r="DN360" s="70"/>
      <c r="DO360" s="70"/>
      <c r="DP360" s="70"/>
      <c r="DQ360" s="70"/>
      <c r="DR360" s="70"/>
      <c r="DS360" s="70"/>
      <c r="DT360" s="70"/>
      <c r="DU360" s="70"/>
      <c r="DV360" s="70"/>
      <c r="DW360" s="70"/>
      <c r="DX360" s="70"/>
      <c r="DY360" s="70"/>
      <c r="DZ360" s="70"/>
      <c r="EA360" s="70"/>
      <c r="EB360" s="70"/>
      <c r="EC360" s="70"/>
      <c r="ED360" s="70"/>
      <c r="EE360" s="70"/>
      <c r="EF360" s="70"/>
      <c r="EG360" s="70"/>
      <c r="EH360" s="70"/>
      <c r="EI360" s="70"/>
      <c r="EJ360" s="70"/>
      <c r="EK360" s="70"/>
      <c r="EL360" s="70"/>
      <c r="EM360" s="70"/>
      <c r="EN360" s="70"/>
      <c r="EO360" s="70"/>
      <c r="EP360" s="70"/>
      <c r="EQ360" s="70"/>
      <c r="ER360" s="70"/>
      <c r="ES360" s="70"/>
      <c r="ET360" s="70"/>
      <c r="EU360" s="70"/>
      <c r="EV360" s="70"/>
      <c r="EW360" s="70"/>
      <c r="EX360" s="70"/>
      <c r="EY360" s="70"/>
      <c r="EZ360" s="70"/>
      <c r="FA360" s="70"/>
      <c r="FB360" s="70"/>
      <c r="FC360" s="70"/>
      <c r="FD360" s="70"/>
      <c r="FE360" s="70"/>
      <c r="FF360" s="70"/>
      <c r="FG360" s="70"/>
      <c r="FH360" s="70"/>
      <c r="FI360" s="70"/>
      <c r="FJ360" s="70"/>
      <c r="FK360" s="70"/>
      <c r="FL360" s="70"/>
      <c r="FM360" s="70"/>
      <c r="FN360" s="70"/>
      <c r="FO360" s="70"/>
      <c r="FP360" s="70"/>
      <c r="FQ360" s="70"/>
      <c r="FR360" s="70"/>
      <c r="FS360" s="70"/>
      <c r="FT360" s="70"/>
      <c r="FU360" s="70"/>
      <c r="FV360" s="70"/>
      <c r="FW360" s="70"/>
      <c r="FX360" s="70"/>
      <c r="FY360" s="70"/>
      <c r="FZ360" s="70"/>
      <c r="GA360" s="70"/>
      <c r="GB360" s="70"/>
      <c r="GC360" s="70"/>
      <c r="GD360" s="70"/>
    </row>
    <row r="361" spans="1:70" s="70" customFormat="1" ht="10.5" customHeight="1" hidden="1">
      <c r="A361" s="204"/>
      <c r="B361" s="205" t="s">
        <v>558</v>
      </c>
      <c r="C361" s="341"/>
      <c r="D361" s="342"/>
      <c r="E361" s="154"/>
      <c r="G361" s="334" t="s">
        <v>519</v>
      </c>
      <c r="H361" s="334"/>
      <c r="I361" s="335" t="s">
        <v>275</v>
      </c>
      <c r="J361" s="252"/>
      <c r="K361" s="252"/>
      <c r="L361" s="252"/>
      <c r="M361" s="252"/>
      <c r="N361" s="252"/>
      <c r="O361" s="252"/>
      <c r="P361" s="252"/>
      <c r="Q361" s="252"/>
      <c r="R361" s="252"/>
      <c r="S361" s="252"/>
      <c r="T361" s="252"/>
      <c r="U361" s="252"/>
      <c r="V361" s="252"/>
      <c r="W361" s="252"/>
      <c r="X361" s="252"/>
      <c r="Y361" s="252"/>
      <c r="Z361" s="336">
        <f>$AK$106</f>
        <v>1E-09</v>
      </c>
      <c r="AA361" s="336"/>
      <c r="AB361" s="336"/>
      <c r="AC361" s="336"/>
      <c r="AD361" s="336"/>
      <c r="AE361" s="336"/>
      <c r="AF361" s="336"/>
      <c r="AG361" s="298">
        <f>$AR$106</f>
        <v>9.999999999999999E-05</v>
      </c>
      <c r="AH361" s="298"/>
      <c r="AI361" s="298"/>
      <c r="AJ361" s="298">
        <f>BQ321</f>
        <v>0</v>
      </c>
      <c r="AK361" s="298"/>
      <c r="AL361" s="298"/>
      <c r="AM361" s="332"/>
      <c r="AN361" s="333"/>
      <c r="AO361" s="298">
        <f>BQ321+AM361</f>
        <v>0</v>
      </c>
      <c r="AP361" s="298"/>
      <c r="AQ361" s="332"/>
      <c r="AR361" s="333"/>
      <c r="AS361" s="298">
        <f>IF(SUM(AQ$281:AR$300)&gt;0,AO361+AQ361,0)</f>
        <v>0</v>
      </c>
      <c r="AT361" s="298"/>
      <c r="AU361" s="332"/>
      <c r="AV361" s="333"/>
      <c r="AW361" s="298">
        <f>IF(SUM(AU$281:AV$300)&gt;0,AS361+AU361,0)</f>
        <v>0</v>
      </c>
      <c r="AX361" s="298"/>
      <c r="AY361" s="332"/>
      <c r="AZ361" s="333"/>
      <c r="BA361" s="298">
        <f>IF(SUM(AY$281:AZ$300)&gt;0,AW361+AY361,0)</f>
        <v>0</v>
      </c>
      <c r="BB361" s="298"/>
      <c r="BC361" s="332"/>
      <c r="BD361" s="333"/>
      <c r="BE361" s="298">
        <f>IF(SUM(BC$281:BD$300)&gt;0,BA361+BC361,0)</f>
        <v>0</v>
      </c>
      <c r="BF361" s="298"/>
      <c r="BG361" s="332"/>
      <c r="BH361" s="333"/>
      <c r="BI361" s="298">
        <f>IF(SUM(BG$281:BH$300)&gt;0,BE361+BG361,0)</f>
        <v>0</v>
      </c>
      <c r="BJ361" s="298"/>
      <c r="BK361" s="332"/>
      <c r="BL361" s="333"/>
      <c r="BM361" s="298">
        <f>IF(SUM(BK$281:BL$300)&gt;0,BI361+BK361,0)</f>
        <v>0</v>
      </c>
      <c r="BN361" s="298"/>
      <c r="BO361" s="332"/>
      <c r="BP361" s="333"/>
      <c r="BQ361" s="298">
        <f>IF(SUM(BO$281:BP$300)&gt;0,BM361+BO361,0)</f>
        <v>0</v>
      </c>
      <c r="BR361" s="298"/>
    </row>
    <row r="362" spans="1:70" s="70" customFormat="1" ht="10.5" customHeight="1" hidden="1">
      <c r="A362" s="206"/>
      <c r="B362" s="205"/>
      <c r="C362" s="341"/>
      <c r="D362" s="342"/>
      <c r="E362" s="154"/>
      <c r="G362" s="334" t="s">
        <v>523</v>
      </c>
      <c r="H362" s="334"/>
      <c r="I362" s="335" t="s">
        <v>276</v>
      </c>
      <c r="J362" s="252"/>
      <c r="K362" s="252"/>
      <c r="L362" s="252"/>
      <c r="M362" s="252"/>
      <c r="N362" s="252"/>
      <c r="O362" s="252"/>
      <c r="P362" s="252"/>
      <c r="Q362" s="252"/>
      <c r="R362" s="252"/>
      <c r="S362" s="252"/>
      <c r="T362" s="252"/>
      <c r="U362" s="252"/>
      <c r="V362" s="252"/>
      <c r="W362" s="252"/>
      <c r="X362" s="252"/>
      <c r="Y362" s="252"/>
      <c r="Z362" s="336">
        <f>$AK$108</f>
        <v>1E-09</v>
      </c>
      <c r="AA362" s="336"/>
      <c r="AB362" s="336"/>
      <c r="AC362" s="336"/>
      <c r="AD362" s="336"/>
      <c r="AE362" s="336"/>
      <c r="AF362" s="336"/>
      <c r="AG362" s="298">
        <f>$AR$108</f>
        <v>9.999999999999999E-05</v>
      </c>
      <c r="AH362" s="298"/>
      <c r="AI362" s="298"/>
      <c r="AJ362" s="298">
        <f aca="true" t="shared" si="49" ref="AJ362:AJ380">BQ322</f>
        <v>0</v>
      </c>
      <c r="AK362" s="298"/>
      <c r="AL362" s="298"/>
      <c r="AM362" s="332"/>
      <c r="AN362" s="333"/>
      <c r="AO362" s="298">
        <f aca="true" t="shared" si="50" ref="AO362:AO380">BQ322+AM362</f>
        <v>0</v>
      </c>
      <c r="AP362" s="298"/>
      <c r="AQ362" s="332"/>
      <c r="AR362" s="333"/>
      <c r="AS362" s="298">
        <f aca="true" t="shared" si="51" ref="AS362:AS380">IF(SUM(AQ$281:AR$300)&gt;0,AO362+AQ362,0)</f>
        <v>0</v>
      </c>
      <c r="AT362" s="298"/>
      <c r="AU362" s="332"/>
      <c r="AV362" s="333"/>
      <c r="AW362" s="298">
        <f aca="true" t="shared" si="52" ref="AW362:AW380">IF(SUM(AU$281:AV$300)&gt;0,AS362+AU362,0)</f>
        <v>0</v>
      </c>
      <c r="AX362" s="298"/>
      <c r="AY362" s="332"/>
      <c r="AZ362" s="333"/>
      <c r="BA362" s="298">
        <f aca="true" t="shared" si="53" ref="BA362:BA380">IF(SUM(AY$281:AZ$300)&gt;0,AW362+AY362,0)</f>
        <v>0</v>
      </c>
      <c r="BB362" s="298"/>
      <c r="BC362" s="332"/>
      <c r="BD362" s="333"/>
      <c r="BE362" s="298">
        <f aca="true" t="shared" si="54" ref="BE362:BE380">IF(SUM(BC$281:BD$300)&gt;0,BA362+BC362,0)</f>
        <v>0</v>
      </c>
      <c r="BF362" s="298"/>
      <c r="BG362" s="332"/>
      <c r="BH362" s="333"/>
      <c r="BI362" s="298">
        <f aca="true" t="shared" si="55" ref="BI362:BI380">IF(SUM(BG$281:BH$300)&gt;0,BE362+BG362,0)</f>
        <v>0</v>
      </c>
      <c r="BJ362" s="298"/>
      <c r="BK362" s="332"/>
      <c r="BL362" s="333"/>
      <c r="BM362" s="298">
        <f aca="true" t="shared" si="56" ref="BM362:BM380">IF(SUM(BK$281:BL$300)&gt;0,BI362+BK362,0)</f>
        <v>0</v>
      </c>
      <c r="BN362" s="298"/>
      <c r="BO362" s="332"/>
      <c r="BP362" s="333"/>
      <c r="BQ362" s="298">
        <f aca="true" t="shared" si="57" ref="BQ362:BQ380">IF(SUM(BO$281:BP$300)&gt;0,BM362+BO362,0)</f>
        <v>0</v>
      </c>
      <c r="BR362" s="298"/>
    </row>
    <row r="363" spans="1:70" s="70" customFormat="1" ht="10.5" customHeight="1" hidden="1">
      <c r="A363" s="206"/>
      <c r="B363" s="205"/>
      <c r="C363" s="341"/>
      <c r="D363" s="342"/>
      <c r="E363" s="154"/>
      <c r="G363" s="334" t="s">
        <v>524</v>
      </c>
      <c r="H363" s="334"/>
      <c r="I363" s="335" t="s">
        <v>277</v>
      </c>
      <c r="J363" s="252"/>
      <c r="K363" s="252"/>
      <c r="L363" s="252"/>
      <c r="M363" s="252"/>
      <c r="N363" s="252"/>
      <c r="O363" s="252"/>
      <c r="P363" s="252"/>
      <c r="Q363" s="252"/>
      <c r="R363" s="252"/>
      <c r="S363" s="252"/>
      <c r="T363" s="252"/>
      <c r="U363" s="252"/>
      <c r="V363" s="252"/>
      <c r="W363" s="252"/>
      <c r="X363" s="252"/>
      <c r="Y363" s="252"/>
      <c r="Z363" s="336">
        <f>$AK$120</f>
        <v>1E-09</v>
      </c>
      <c r="AA363" s="336"/>
      <c r="AB363" s="336"/>
      <c r="AC363" s="336"/>
      <c r="AD363" s="336"/>
      <c r="AE363" s="336"/>
      <c r="AF363" s="336"/>
      <c r="AG363" s="298">
        <f>$AR$120</f>
        <v>9.999999999999999E-05</v>
      </c>
      <c r="AH363" s="298"/>
      <c r="AI363" s="298"/>
      <c r="AJ363" s="298">
        <f t="shared" si="49"/>
        <v>0</v>
      </c>
      <c r="AK363" s="298"/>
      <c r="AL363" s="298"/>
      <c r="AM363" s="332"/>
      <c r="AN363" s="333"/>
      <c r="AO363" s="298">
        <f t="shared" si="50"/>
        <v>0</v>
      </c>
      <c r="AP363" s="298"/>
      <c r="AQ363" s="332"/>
      <c r="AR363" s="333"/>
      <c r="AS363" s="298">
        <f t="shared" si="51"/>
        <v>0</v>
      </c>
      <c r="AT363" s="298"/>
      <c r="AU363" s="332"/>
      <c r="AV363" s="333"/>
      <c r="AW363" s="298">
        <f t="shared" si="52"/>
        <v>0</v>
      </c>
      <c r="AX363" s="298"/>
      <c r="AY363" s="332"/>
      <c r="AZ363" s="333"/>
      <c r="BA363" s="298">
        <f t="shared" si="53"/>
        <v>0</v>
      </c>
      <c r="BB363" s="298"/>
      <c r="BC363" s="332"/>
      <c r="BD363" s="333"/>
      <c r="BE363" s="298">
        <f t="shared" si="54"/>
        <v>0</v>
      </c>
      <c r="BF363" s="298"/>
      <c r="BG363" s="332"/>
      <c r="BH363" s="333"/>
      <c r="BI363" s="298">
        <f t="shared" si="55"/>
        <v>0</v>
      </c>
      <c r="BJ363" s="298"/>
      <c r="BK363" s="332"/>
      <c r="BL363" s="333"/>
      <c r="BM363" s="298">
        <f t="shared" si="56"/>
        <v>0</v>
      </c>
      <c r="BN363" s="298"/>
      <c r="BO363" s="332"/>
      <c r="BP363" s="333"/>
      <c r="BQ363" s="298">
        <f t="shared" si="57"/>
        <v>0</v>
      </c>
      <c r="BR363" s="298"/>
    </row>
    <row r="364" spans="1:70" s="70" customFormat="1" ht="10.5" customHeight="1" hidden="1">
      <c r="A364" s="206"/>
      <c r="B364" s="205"/>
      <c r="C364" s="341"/>
      <c r="D364" s="342"/>
      <c r="E364" s="154"/>
      <c r="G364" s="334" t="s">
        <v>525</v>
      </c>
      <c r="H364" s="334"/>
      <c r="I364" s="335" t="s">
        <v>278</v>
      </c>
      <c r="J364" s="252"/>
      <c r="K364" s="252"/>
      <c r="L364" s="252"/>
      <c r="M364" s="252"/>
      <c r="N364" s="252"/>
      <c r="O364" s="252"/>
      <c r="P364" s="252"/>
      <c r="Q364" s="252"/>
      <c r="R364" s="252"/>
      <c r="S364" s="252"/>
      <c r="T364" s="252"/>
      <c r="U364" s="252"/>
      <c r="V364" s="252"/>
      <c r="W364" s="252"/>
      <c r="X364" s="252"/>
      <c r="Y364" s="252"/>
      <c r="Z364" s="336">
        <f>$AK$127</f>
        <v>1E-09</v>
      </c>
      <c r="AA364" s="336"/>
      <c r="AB364" s="336"/>
      <c r="AC364" s="336"/>
      <c r="AD364" s="336"/>
      <c r="AE364" s="336"/>
      <c r="AF364" s="336"/>
      <c r="AG364" s="298">
        <f>$AR$127</f>
        <v>9.999999999999999E-05</v>
      </c>
      <c r="AH364" s="298"/>
      <c r="AI364" s="298"/>
      <c r="AJ364" s="298">
        <f t="shared" si="49"/>
        <v>0</v>
      </c>
      <c r="AK364" s="298"/>
      <c r="AL364" s="298"/>
      <c r="AM364" s="332"/>
      <c r="AN364" s="333"/>
      <c r="AO364" s="298">
        <f t="shared" si="50"/>
        <v>0</v>
      </c>
      <c r="AP364" s="298"/>
      <c r="AQ364" s="332"/>
      <c r="AR364" s="333"/>
      <c r="AS364" s="298">
        <f t="shared" si="51"/>
        <v>0</v>
      </c>
      <c r="AT364" s="298"/>
      <c r="AU364" s="332"/>
      <c r="AV364" s="333"/>
      <c r="AW364" s="298">
        <f t="shared" si="52"/>
        <v>0</v>
      </c>
      <c r="AX364" s="298"/>
      <c r="AY364" s="332"/>
      <c r="AZ364" s="333"/>
      <c r="BA364" s="298">
        <f t="shared" si="53"/>
        <v>0</v>
      </c>
      <c r="BB364" s="298"/>
      <c r="BC364" s="332"/>
      <c r="BD364" s="333"/>
      <c r="BE364" s="298">
        <f t="shared" si="54"/>
        <v>0</v>
      </c>
      <c r="BF364" s="298"/>
      <c r="BG364" s="332"/>
      <c r="BH364" s="333"/>
      <c r="BI364" s="298">
        <f t="shared" si="55"/>
        <v>0</v>
      </c>
      <c r="BJ364" s="298"/>
      <c r="BK364" s="332"/>
      <c r="BL364" s="333"/>
      <c r="BM364" s="298">
        <f t="shared" si="56"/>
        <v>0</v>
      </c>
      <c r="BN364" s="298"/>
      <c r="BO364" s="332"/>
      <c r="BP364" s="333"/>
      <c r="BQ364" s="298">
        <f t="shared" si="57"/>
        <v>0</v>
      </c>
      <c r="BR364" s="298"/>
    </row>
    <row r="365" spans="1:70" s="70" customFormat="1" ht="10.5" customHeight="1" hidden="1">
      <c r="A365" s="206"/>
      <c r="B365" s="205"/>
      <c r="C365" s="341"/>
      <c r="D365" s="342"/>
      <c r="E365" s="154"/>
      <c r="G365" s="334" t="s">
        <v>526</v>
      </c>
      <c r="H365" s="334"/>
      <c r="I365" s="335" t="s">
        <v>279</v>
      </c>
      <c r="J365" s="252"/>
      <c r="K365" s="252"/>
      <c r="L365" s="252"/>
      <c r="M365" s="252"/>
      <c r="N365" s="252"/>
      <c r="O365" s="252"/>
      <c r="P365" s="252"/>
      <c r="Q365" s="252"/>
      <c r="R365" s="252"/>
      <c r="S365" s="252"/>
      <c r="T365" s="252"/>
      <c r="U365" s="252"/>
      <c r="V365" s="252"/>
      <c r="W365" s="252"/>
      <c r="X365" s="252"/>
      <c r="Y365" s="252"/>
      <c r="Z365" s="336">
        <f>$AK$136</f>
        <v>1E-09</v>
      </c>
      <c r="AA365" s="336"/>
      <c r="AB365" s="336"/>
      <c r="AC365" s="336"/>
      <c r="AD365" s="336"/>
      <c r="AE365" s="336"/>
      <c r="AF365" s="336"/>
      <c r="AG365" s="298">
        <f>$AR$136</f>
        <v>9.999999999999999E-05</v>
      </c>
      <c r="AH365" s="298"/>
      <c r="AI365" s="298"/>
      <c r="AJ365" s="298">
        <f t="shared" si="49"/>
        <v>0</v>
      </c>
      <c r="AK365" s="298"/>
      <c r="AL365" s="298"/>
      <c r="AM365" s="332"/>
      <c r="AN365" s="333"/>
      <c r="AO365" s="298">
        <f t="shared" si="50"/>
        <v>0</v>
      </c>
      <c r="AP365" s="298"/>
      <c r="AQ365" s="332"/>
      <c r="AR365" s="333"/>
      <c r="AS365" s="298">
        <f t="shared" si="51"/>
        <v>0</v>
      </c>
      <c r="AT365" s="298"/>
      <c r="AU365" s="332"/>
      <c r="AV365" s="333"/>
      <c r="AW365" s="298">
        <f t="shared" si="52"/>
        <v>0</v>
      </c>
      <c r="AX365" s="298"/>
      <c r="AY365" s="332"/>
      <c r="AZ365" s="333"/>
      <c r="BA365" s="298">
        <f t="shared" si="53"/>
        <v>0</v>
      </c>
      <c r="BB365" s="298"/>
      <c r="BC365" s="332"/>
      <c r="BD365" s="333"/>
      <c r="BE365" s="298">
        <f t="shared" si="54"/>
        <v>0</v>
      </c>
      <c r="BF365" s="298"/>
      <c r="BG365" s="332"/>
      <c r="BH365" s="333"/>
      <c r="BI365" s="298">
        <f t="shared" si="55"/>
        <v>0</v>
      </c>
      <c r="BJ365" s="298"/>
      <c r="BK365" s="332"/>
      <c r="BL365" s="333"/>
      <c r="BM365" s="298">
        <f t="shared" si="56"/>
        <v>0</v>
      </c>
      <c r="BN365" s="298"/>
      <c r="BO365" s="332"/>
      <c r="BP365" s="333"/>
      <c r="BQ365" s="298">
        <f t="shared" si="57"/>
        <v>0</v>
      </c>
      <c r="BR365" s="298"/>
    </row>
    <row r="366" spans="1:70" s="70" customFormat="1" ht="10.5" customHeight="1" hidden="1">
      <c r="A366" s="206"/>
      <c r="B366" s="205"/>
      <c r="C366" s="341"/>
      <c r="D366" s="342"/>
      <c r="E366" s="154"/>
      <c r="G366" s="334" t="s">
        <v>527</v>
      </c>
      <c r="H366" s="334"/>
      <c r="I366" s="335" t="s">
        <v>280</v>
      </c>
      <c r="J366" s="252"/>
      <c r="K366" s="252"/>
      <c r="L366" s="252"/>
      <c r="M366" s="252"/>
      <c r="N366" s="252"/>
      <c r="O366" s="252"/>
      <c r="P366" s="252"/>
      <c r="Q366" s="252"/>
      <c r="R366" s="252"/>
      <c r="S366" s="252"/>
      <c r="T366" s="252"/>
      <c r="U366" s="252"/>
      <c r="V366" s="252"/>
      <c r="W366" s="252"/>
      <c r="X366" s="252"/>
      <c r="Y366" s="252"/>
      <c r="Z366" s="336">
        <f>$AK$146</f>
        <v>1E-09</v>
      </c>
      <c r="AA366" s="336"/>
      <c r="AB366" s="336"/>
      <c r="AC366" s="336"/>
      <c r="AD366" s="336"/>
      <c r="AE366" s="336"/>
      <c r="AF366" s="336"/>
      <c r="AG366" s="298">
        <f>$AR$146</f>
        <v>9.999999999999999E-05</v>
      </c>
      <c r="AH366" s="298"/>
      <c r="AI366" s="298"/>
      <c r="AJ366" s="298">
        <f t="shared" si="49"/>
        <v>0</v>
      </c>
      <c r="AK366" s="298"/>
      <c r="AL366" s="298"/>
      <c r="AM366" s="332"/>
      <c r="AN366" s="333"/>
      <c r="AO366" s="298">
        <f t="shared" si="50"/>
        <v>0</v>
      </c>
      <c r="AP366" s="298"/>
      <c r="AQ366" s="332"/>
      <c r="AR366" s="333"/>
      <c r="AS366" s="298">
        <f t="shared" si="51"/>
        <v>0</v>
      </c>
      <c r="AT366" s="298"/>
      <c r="AU366" s="332"/>
      <c r="AV366" s="333"/>
      <c r="AW366" s="298">
        <f t="shared" si="52"/>
        <v>0</v>
      </c>
      <c r="AX366" s="298"/>
      <c r="AY366" s="332"/>
      <c r="AZ366" s="333"/>
      <c r="BA366" s="298">
        <f t="shared" si="53"/>
        <v>0</v>
      </c>
      <c r="BB366" s="298"/>
      <c r="BC366" s="332"/>
      <c r="BD366" s="333"/>
      <c r="BE366" s="298">
        <f t="shared" si="54"/>
        <v>0</v>
      </c>
      <c r="BF366" s="298"/>
      <c r="BG366" s="332"/>
      <c r="BH366" s="333"/>
      <c r="BI366" s="298">
        <f t="shared" si="55"/>
        <v>0</v>
      </c>
      <c r="BJ366" s="298"/>
      <c r="BK366" s="332"/>
      <c r="BL366" s="333"/>
      <c r="BM366" s="298">
        <f t="shared" si="56"/>
        <v>0</v>
      </c>
      <c r="BN366" s="298"/>
      <c r="BO366" s="332"/>
      <c r="BP366" s="333"/>
      <c r="BQ366" s="298">
        <f t="shared" si="57"/>
        <v>0</v>
      </c>
      <c r="BR366" s="298"/>
    </row>
    <row r="367" spans="1:70" s="70" customFormat="1" ht="10.5" customHeight="1" hidden="1">
      <c r="A367" s="206"/>
      <c r="B367" s="205"/>
      <c r="C367" s="341"/>
      <c r="D367" s="342"/>
      <c r="E367" s="154"/>
      <c r="G367" s="334" t="s">
        <v>528</v>
      </c>
      <c r="H367" s="334"/>
      <c r="I367" s="335" t="s">
        <v>281</v>
      </c>
      <c r="J367" s="252"/>
      <c r="K367" s="252"/>
      <c r="L367" s="252"/>
      <c r="M367" s="252"/>
      <c r="N367" s="252"/>
      <c r="O367" s="252"/>
      <c r="P367" s="252"/>
      <c r="Q367" s="252"/>
      <c r="R367" s="252"/>
      <c r="S367" s="252"/>
      <c r="T367" s="252"/>
      <c r="U367" s="252"/>
      <c r="V367" s="252"/>
      <c r="W367" s="252"/>
      <c r="X367" s="252"/>
      <c r="Y367" s="252"/>
      <c r="Z367" s="336">
        <f>$AK$155</f>
        <v>1E-09</v>
      </c>
      <c r="AA367" s="336"/>
      <c r="AB367" s="336"/>
      <c r="AC367" s="336"/>
      <c r="AD367" s="336"/>
      <c r="AE367" s="336"/>
      <c r="AF367" s="336"/>
      <c r="AG367" s="298">
        <f>$AR$155</f>
        <v>9.999999999999999E-05</v>
      </c>
      <c r="AH367" s="298"/>
      <c r="AI367" s="298"/>
      <c r="AJ367" s="298">
        <f t="shared" si="49"/>
        <v>0</v>
      </c>
      <c r="AK367" s="298"/>
      <c r="AL367" s="298"/>
      <c r="AM367" s="332"/>
      <c r="AN367" s="333"/>
      <c r="AO367" s="298">
        <f t="shared" si="50"/>
        <v>0</v>
      </c>
      <c r="AP367" s="298"/>
      <c r="AQ367" s="332"/>
      <c r="AR367" s="333"/>
      <c r="AS367" s="298">
        <f t="shared" si="51"/>
        <v>0</v>
      </c>
      <c r="AT367" s="298"/>
      <c r="AU367" s="332"/>
      <c r="AV367" s="333"/>
      <c r="AW367" s="298">
        <f t="shared" si="52"/>
        <v>0</v>
      </c>
      <c r="AX367" s="298"/>
      <c r="AY367" s="332"/>
      <c r="AZ367" s="333"/>
      <c r="BA367" s="298">
        <f t="shared" si="53"/>
        <v>0</v>
      </c>
      <c r="BB367" s="298"/>
      <c r="BC367" s="332"/>
      <c r="BD367" s="333"/>
      <c r="BE367" s="298">
        <f t="shared" si="54"/>
        <v>0</v>
      </c>
      <c r="BF367" s="298"/>
      <c r="BG367" s="332"/>
      <c r="BH367" s="333"/>
      <c r="BI367" s="298">
        <f t="shared" si="55"/>
        <v>0</v>
      </c>
      <c r="BJ367" s="298"/>
      <c r="BK367" s="332"/>
      <c r="BL367" s="333"/>
      <c r="BM367" s="298">
        <f t="shared" si="56"/>
        <v>0</v>
      </c>
      <c r="BN367" s="298"/>
      <c r="BO367" s="332"/>
      <c r="BP367" s="333"/>
      <c r="BQ367" s="298">
        <f t="shared" si="57"/>
        <v>0</v>
      </c>
      <c r="BR367" s="298"/>
    </row>
    <row r="368" spans="1:70" s="70" customFormat="1" ht="10.5" customHeight="1" hidden="1">
      <c r="A368" s="206"/>
      <c r="B368" s="205"/>
      <c r="C368" s="341"/>
      <c r="D368" s="342"/>
      <c r="E368" s="154"/>
      <c r="G368" s="334" t="s">
        <v>529</v>
      </c>
      <c r="H368" s="334"/>
      <c r="I368" s="335" t="s">
        <v>282</v>
      </c>
      <c r="J368" s="252"/>
      <c r="K368" s="252"/>
      <c r="L368" s="252"/>
      <c r="M368" s="252"/>
      <c r="N368" s="252"/>
      <c r="O368" s="252"/>
      <c r="P368" s="252"/>
      <c r="Q368" s="252"/>
      <c r="R368" s="252"/>
      <c r="S368" s="252"/>
      <c r="T368" s="252"/>
      <c r="U368" s="252"/>
      <c r="V368" s="252"/>
      <c r="W368" s="252"/>
      <c r="X368" s="252"/>
      <c r="Y368" s="252"/>
      <c r="Z368" s="336">
        <f>$AK$162</f>
        <v>1E-09</v>
      </c>
      <c r="AA368" s="336"/>
      <c r="AB368" s="336"/>
      <c r="AC368" s="336"/>
      <c r="AD368" s="336"/>
      <c r="AE368" s="336"/>
      <c r="AF368" s="336"/>
      <c r="AG368" s="298">
        <f>$AR$162</f>
        <v>9.999999999999999E-05</v>
      </c>
      <c r="AH368" s="298"/>
      <c r="AI368" s="298"/>
      <c r="AJ368" s="298">
        <f t="shared" si="49"/>
        <v>0</v>
      </c>
      <c r="AK368" s="298"/>
      <c r="AL368" s="298"/>
      <c r="AM368" s="332"/>
      <c r="AN368" s="333"/>
      <c r="AO368" s="298">
        <f t="shared" si="50"/>
        <v>0</v>
      </c>
      <c r="AP368" s="298"/>
      <c r="AQ368" s="332"/>
      <c r="AR368" s="333"/>
      <c r="AS368" s="298">
        <f t="shared" si="51"/>
        <v>0</v>
      </c>
      <c r="AT368" s="298"/>
      <c r="AU368" s="332"/>
      <c r="AV368" s="333"/>
      <c r="AW368" s="298">
        <f t="shared" si="52"/>
        <v>0</v>
      </c>
      <c r="AX368" s="298"/>
      <c r="AY368" s="332"/>
      <c r="AZ368" s="333"/>
      <c r="BA368" s="298">
        <f t="shared" si="53"/>
        <v>0</v>
      </c>
      <c r="BB368" s="298"/>
      <c r="BC368" s="332"/>
      <c r="BD368" s="333"/>
      <c r="BE368" s="298">
        <f t="shared" si="54"/>
        <v>0</v>
      </c>
      <c r="BF368" s="298"/>
      <c r="BG368" s="332"/>
      <c r="BH368" s="333"/>
      <c r="BI368" s="298">
        <f t="shared" si="55"/>
        <v>0</v>
      </c>
      <c r="BJ368" s="298"/>
      <c r="BK368" s="332"/>
      <c r="BL368" s="333"/>
      <c r="BM368" s="298">
        <f t="shared" si="56"/>
        <v>0</v>
      </c>
      <c r="BN368" s="298"/>
      <c r="BO368" s="332"/>
      <c r="BP368" s="333"/>
      <c r="BQ368" s="298">
        <f t="shared" si="57"/>
        <v>0</v>
      </c>
      <c r="BR368" s="298"/>
    </row>
    <row r="369" spans="1:70" s="70" customFormat="1" ht="10.5" customHeight="1" hidden="1">
      <c r="A369" s="206"/>
      <c r="B369" s="205"/>
      <c r="C369" s="341"/>
      <c r="D369" s="342"/>
      <c r="E369" s="154"/>
      <c r="G369" s="334" t="s">
        <v>530</v>
      </c>
      <c r="H369" s="334"/>
      <c r="I369" s="335" t="s">
        <v>283</v>
      </c>
      <c r="J369" s="252"/>
      <c r="K369" s="252"/>
      <c r="L369" s="252"/>
      <c r="M369" s="252"/>
      <c r="N369" s="252"/>
      <c r="O369" s="252"/>
      <c r="P369" s="252"/>
      <c r="Q369" s="252"/>
      <c r="R369" s="252"/>
      <c r="S369" s="252"/>
      <c r="T369" s="252"/>
      <c r="U369" s="252"/>
      <c r="V369" s="252"/>
      <c r="W369" s="252"/>
      <c r="X369" s="252"/>
      <c r="Y369" s="252"/>
      <c r="Z369" s="336">
        <f>$AK$169</f>
        <v>1E-09</v>
      </c>
      <c r="AA369" s="336"/>
      <c r="AB369" s="336"/>
      <c r="AC369" s="336"/>
      <c r="AD369" s="336"/>
      <c r="AE369" s="336"/>
      <c r="AF369" s="336"/>
      <c r="AG369" s="298">
        <f>$AR$169</f>
        <v>9.999999999999999E-05</v>
      </c>
      <c r="AH369" s="298"/>
      <c r="AI369" s="298"/>
      <c r="AJ369" s="298">
        <f t="shared" si="49"/>
        <v>0</v>
      </c>
      <c r="AK369" s="298"/>
      <c r="AL369" s="298"/>
      <c r="AM369" s="332"/>
      <c r="AN369" s="333"/>
      <c r="AO369" s="298">
        <f t="shared" si="50"/>
        <v>0</v>
      </c>
      <c r="AP369" s="298"/>
      <c r="AQ369" s="332"/>
      <c r="AR369" s="333"/>
      <c r="AS369" s="298">
        <f t="shared" si="51"/>
        <v>0</v>
      </c>
      <c r="AT369" s="298"/>
      <c r="AU369" s="332"/>
      <c r="AV369" s="333"/>
      <c r="AW369" s="298">
        <f t="shared" si="52"/>
        <v>0</v>
      </c>
      <c r="AX369" s="298"/>
      <c r="AY369" s="332"/>
      <c r="AZ369" s="333"/>
      <c r="BA369" s="298">
        <f t="shared" si="53"/>
        <v>0</v>
      </c>
      <c r="BB369" s="298"/>
      <c r="BC369" s="332"/>
      <c r="BD369" s="333"/>
      <c r="BE369" s="298">
        <f t="shared" si="54"/>
        <v>0</v>
      </c>
      <c r="BF369" s="298"/>
      <c r="BG369" s="332"/>
      <c r="BH369" s="333"/>
      <c r="BI369" s="298">
        <f t="shared" si="55"/>
        <v>0</v>
      </c>
      <c r="BJ369" s="298"/>
      <c r="BK369" s="332"/>
      <c r="BL369" s="333"/>
      <c r="BM369" s="298">
        <f t="shared" si="56"/>
        <v>0</v>
      </c>
      <c r="BN369" s="298"/>
      <c r="BO369" s="332"/>
      <c r="BP369" s="333"/>
      <c r="BQ369" s="298">
        <f t="shared" si="57"/>
        <v>0</v>
      </c>
      <c r="BR369" s="298"/>
    </row>
    <row r="370" spans="1:70" s="70" customFormat="1" ht="10.5" customHeight="1" hidden="1">
      <c r="A370" s="206"/>
      <c r="B370" s="205"/>
      <c r="C370" s="341"/>
      <c r="D370" s="342"/>
      <c r="E370" s="154"/>
      <c r="G370" s="334" t="s">
        <v>531</v>
      </c>
      <c r="H370" s="334"/>
      <c r="I370" s="335" t="s">
        <v>284</v>
      </c>
      <c r="J370" s="252"/>
      <c r="K370" s="252"/>
      <c r="L370" s="252"/>
      <c r="M370" s="252"/>
      <c r="N370" s="252"/>
      <c r="O370" s="252"/>
      <c r="P370" s="252"/>
      <c r="Q370" s="252"/>
      <c r="R370" s="252"/>
      <c r="S370" s="252"/>
      <c r="T370" s="252"/>
      <c r="U370" s="252"/>
      <c r="V370" s="252"/>
      <c r="W370" s="252"/>
      <c r="X370" s="252"/>
      <c r="Y370" s="252"/>
      <c r="Z370" s="336">
        <f>$AK$181</f>
        <v>1E-09</v>
      </c>
      <c r="AA370" s="336"/>
      <c r="AB370" s="336"/>
      <c r="AC370" s="336"/>
      <c r="AD370" s="336"/>
      <c r="AE370" s="336"/>
      <c r="AF370" s="336"/>
      <c r="AG370" s="298">
        <f>$AR$181</f>
        <v>9.999999999999999E-05</v>
      </c>
      <c r="AH370" s="298"/>
      <c r="AI370" s="298"/>
      <c r="AJ370" s="298">
        <f t="shared" si="49"/>
        <v>0</v>
      </c>
      <c r="AK370" s="298"/>
      <c r="AL370" s="298"/>
      <c r="AM370" s="332"/>
      <c r="AN370" s="333"/>
      <c r="AO370" s="298">
        <f t="shared" si="50"/>
        <v>0</v>
      </c>
      <c r="AP370" s="298"/>
      <c r="AQ370" s="332"/>
      <c r="AR370" s="333"/>
      <c r="AS370" s="298">
        <f t="shared" si="51"/>
        <v>0</v>
      </c>
      <c r="AT370" s="298"/>
      <c r="AU370" s="332"/>
      <c r="AV370" s="333"/>
      <c r="AW370" s="298">
        <f t="shared" si="52"/>
        <v>0</v>
      </c>
      <c r="AX370" s="298"/>
      <c r="AY370" s="332"/>
      <c r="AZ370" s="333"/>
      <c r="BA370" s="298">
        <f t="shared" si="53"/>
        <v>0</v>
      </c>
      <c r="BB370" s="298"/>
      <c r="BC370" s="332"/>
      <c r="BD370" s="333"/>
      <c r="BE370" s="298">
        <f t="shared" si="54"/>
        <v>0</v>
      </c>
      <c r="BF370" s="298"/>
      <c r="BG370" s="332"/>
      <c r="BH370" s="333"/>
      <c r="BI370" s="298">
        <f t="shared" si="55"/>
        <v>0</v>
      </c>
      <c r="BJ370" s="298"/>
      <c r="BK370" s="332"/>
      <c r="BL370" s="333"/>
      <c r="BM370" s="298">
        <f t="shared" si="56"/>
        <v>0</v>
      </c>
      <c r="BN370" s="298"/>
      <c r="BO370" s="332"/>
      <c r="BP370" s="333"/>
      <c r="BQ370" s="298">
        <f t="shared" si="57"/>
        <v>0</v>
      </c>
      <c r="BR370" s="298"/>
    </row>
    <row r="371" spans="1:70" s="70" customFormat="1" ht="10.5" customHeight="1" hidden="1">
      <c r="A371" s="206"/>
      <c r="B371" s="205"/>
      <c r="C371" s="341"/>
      <c r="D371" s="342"/>
      <c r="E371" s="154"/>
      <c r="G371" s="334" t="s">
        <v>532</v>
      </c>
      <c r="H371" s="334"/>
      <c r="I371" s="335" t="s">
        <v>285</v>
      </c>
      <c r="J371" s="252"/>
      <c r="K371" s="252"/>
      <c r="L371" s="252"/>
      <c r="M371" s="252"/>
      <c r="N371" s="252"/>
      <c r="O371" s="252"/>
      <c r="P371" s="252"/>
      <c r="Q371" s="252"/>
      <c r="R371" s="252"/>
      <c r="S371" s="252"/>
      <c r="T371" s="252"/>
      <c r="U371" s="252"/>
      <c r="V371" s="252"/>
      <c r="W371" s="252"/>
      <c r="X371" s="252"/>
      <c r="Y371" s="252"/>
      <c r="Z371" s="336">
        <f>$AK$188</f>
        <v>1E-09</v>
      </c>
      <c r="AA371" s="336"/>
      <c r="AB371" s="336"/>
      <c r="AC371" s="336"/>
      <c r="AD371" s="336"/>
      <c r="AE371" s="336"/>
      <c r="AF371" s="336"/>
      <c r="AG371" s="298">
        <f>$AR$188</f>
        <v>9.999999999999999E-05</v>
      </c>
      <c r="AH371" s="298"/>
      <c r="AI371" s="298"/>
      <c r="AJ371" s="298">
        <f t="shared" si="49"/>
        <v>0</v>
      </c>
      <c r="AK371" s="298"/>
      <c r="AL371" s="298"/>
      <c r="AM371" s="332"/>
      <c r="AN371" s="333"/>
      <c r="AO371" s="298">
        <f t="shared" si="50"/>
        <v>0</v>
      </c>
      <c r="AP371" s="298"/>
      <c r="AQ371" s="332"/>
      <c r="AR371" s="333"/>
      <c r="AS371" s="298">
        <f t="shared" si="51"/>
        <v>0</v>
      </c>
      <c r="AT371" s="298"/>
      <c r="AU371" s="332"/>
      <c r="AV371" s="333"/>
      <c r="AW371" s="298">
        <f t="shared" si="52"/>
        <v>0</v>
      </c>
      <c r="AX371" s="298"/>
      <c r="AY371" s="332"/>
      <c r="AZ371" s="333"/>
      <c r="BA371" s="298">
        <f t="shared" si="53"/>
        <v>0</v>
      </c>
      <c r="BB371" s="298"/>
      <c r="BC371" s="332"/>
      <c r="BD371" s="333"/>
      <c r="BE371" s="298">
        <f t="shared" si="54"/>
        <v>0</v>
      </c>
      <c r="BF371" s="298"/>
      <c r="BG371" s="332"/>
      <c r="BH371" s="333"/>
      <c r="BI371" s="298">
        <f t="shared" si="55"/>
        <v>0</v>
      </c>
      <c r="BJ371" s="298"/>
      <c r="BK371" s="332"/>
      <c r="BL371" s="333"/>
      <c r="BM371" s="298">
        <f t="shared" si="56"/>
        <v>0</v>
      </c>
      <c r="BN371" s="298"/>
      <c r="BO371" s="332"/>
      <c r="BP371" s="333"/>
      <c r="BQ371" s="298">
        <f t="shared" si="57"/>
        <v>0</v>
      </c>
      <c r="BR371" s="298"/>
    </row>
    <row r="372" spans="1:70" s="70" customFormat="1" ht="10.5" customHeight="1" hidden="1">
      <c r="A372" s="206"/>
      <c r="B372" s="205"/>
      <c r="C372" s="341"/>
      <c r="D372" s="342"/>
      <c r="E372" s="154"/>
      <c r="G372" s="334" t="s">
        <v>533</v>
      </c>
      <c r="H372" s="334"/>
      <c r="I372" s="335" t="s">
        <v>286</v>
      </c>
      <c r="J372" s="252"/>
      <c r="K372" s="252"/>
      <c r="L372" s="252"/>
      <c r="M372" s="252"/>
      <c r="N372" s="252"/>
      <c r="O372" s="252"/>
      <c r="P372" s="252"/>
      <c r="Q372" s="252"/>
      <c r="R372" s="252"/>
      <c r="S372" s="252"/>
      <c r="T372" s="252"/>
      <c r="U372" s="252"/>
      <c r="V372" s="252"/>
      <c r="W372" s="252"/>
      <c r="X372" s="252"/>
      <c r="Y372" s="252"/>
      <c r="Z372" s="336">
        <f>$AK$199</f>
        <v>1E-09</v>
      </c>
      <c r="AA372" s="336"/>
      <c r="AB372" s="336"/>
      <c r="AC372" s="336"/>
      <c r="AD372" s="336"/>
      <c r="AE372" s="336"/>
      <c r="AF372" s="336"/>
      <c r="AG372" s="298">
        <f>$AR$199</f>
        <v>9.999999999999999E-05</v>
      </c>
      <c r="AH372" s="298"/>
      <c r="AI372" s="298"/>
      <c r="AJ372" s="298">
        <f t="shared" si="49"/>
        <v>0</v>
      </c>
      <c r="AK372" s="298"/>
      <c r="AL372" s="298"/>
      <c r="AM372" s="332"/>
      <c r="AN372" s="333"/>
      <c r="AO372" s="298">
        <f t="shared" si="50"/>
        <v>0</v>
      </c>
      <c r="AP372" s="298"/>
      <c r="AQ372" s="332"/>
      <c r="AR372" s="333"/>
      <c r="AS372" s="298">
        <f t="shared" si="51"/>
        <v>0</v>
      </c>
      <c r="AT372" s="298"/>
      <c r="AU372" s="332"/>
      <c r="AV372" s="333"/>
      <c r="AW372" s="298">
        <f t="shared" si="52"/>
        <v>0</v>
      </c>
      <c r="AX372" s="298"/>
      <c r="AY372" s="332"/>
      <c r="AZ372" s="333"/>
      <c r="BA372" s="298">
        <f t="shared" si="53"/>
        <v>0</v>
      </c>
      <c r="BB372" s="298"/>
      <c r="BC372" s="332"/>
      <c r="BD372" s="333"/>
      <c r="BE372" s="298">
        <f t="shared" si="54"/>
        <v>0</v>
      </c>
      <c r="BF372" s="298"/>
      <c r="BG372" s="332"/>
      <c r="BH372" s="333"/>
      <c r="BI372" s="298">
        <f t="shared" si="55"/>
        <v>0</v>
      </c>
      <c r="BJ372" s="298"/>
      <c r="BK372" s="332"/>
      <c r="BL372" s="333"/>
      <c r="BM372" s="298">
        <f t="shared" si="56"/>
        <v>0</v>
      </c>
      <c r="BN372" s="298"/>
      <c r="BO372" s="332"/>
      <c r="BP372" s="333"/>
      <c r="BQ372" s="298">
        <f t="shared" si="57"/>
        <v>0</v>
      </c>
      <c r="BR372" s="298"/>
    </row>
    <row r="373" spans="1:70" s="70" customFormat="1" ht="10.5" customHeight="1" hidden="1">
      <c r="A373" s="206"/>
      <c r="B373" s="205"/>
      <c r="C373" s="341"/>
      <c r="D373" s="342"/>
      <c r="E373" s="154"/>
      <c r="G373" s="334" t="s">
        <v>534</v>
      </c>
      <c r="H373" s="334"/>
      <c r="I373" s="335" t="s">
        <v>287</v>
      </c>
      <c r="J373" s="252"/>
      <c r="K373" s="252"/>
      <c r="L373" s="252"/>
      <c r="M373" s="252"/>
      <c r="N373" s="252"/>
      <c r="O373" s="252"/>
      <c r="P373" s="252"/>
      <c r="Q373" s="252"/>
      <c r="R373" s="252"/>
      <c r="S373" s="252"/>
      <c r="T373" s="252"/>
      <c r="U373" s="252"/>
      <c r="V373" s="252"/>
      <c r="W373" s="252"/>
      <c r="X373" s="252"/>
      <c r="Y373" s="252"/>
      <c r="Z373" s="336">
        <f>$AK$209</f>
        <v>1E-09</v>
      </c>
      <c r="AA373" s="336"/>
      <c r="AB373" s="336"/>
      <c r="AC373" s="336"/>
      <c r="AD373" s="336"/>
      <c r="AE373" s="336"/>
      <c r="AF373" s="336"/>
      <c r="AG373" s="298">
        <f>$AR$209</f>
        <v>9.999999999999999E-05</v>
      </c>
      <c r="AH373" s="337"/>
      <c r="AI373" s="337"/>
      <c r="AJ373" s="298">
        <f t="shared" si="49"/>
        <v>0</v>
      </c>
      <c r="AK373" s="298"/>
      <c r="AL373" s="298"/>
      <c r="AM373" s="332"/>
      <c r="AN373" s="333"/>
      <c r="AO373" s="298">
        <f t="shared" si="50"/>
        <v>0</v>
      </c>
      <c r="AP373" s="298"/>
      <c r="AQ373" s="332"/>
      <c r="AR373" s="333"/>
      <c r="AS373" s="298">
        <f t="shared" si="51"/>
        <v>0</v>
      </c>
      <c r="AT373" s="298"/>
      <c r="AU373" s="332"/>
      <c r="AV373" s="333"/>
      <c r="AW373" s="298">
        <f t="shared" si="52"/>
        <v>0</v>
      </c>
      <c r="AX373" s="298"/>
      <c r="AY373" s="332"/>
      <c r="AZ373" s="333"/>
      <c r="BA373" s="298">
        <f t="shared" si="53"/>
        <v>0</v>
      </c>
      <c r="BB373" s="298"/>
      <c r="BC373" s="332"/>
      <c r="BD373" s="333"/>
      <c r="BE373" s="298">
        <f t="shared" si="54"/>
        <v>0</v>
      </c>
      <c r="BF373" s="298"/>
      <c r="BG373" s="332"/>
      <c r="BH373" s="333"/>
      <c r="BI373" s="298">
        <f t="shared" si="55"/>
        <v>0</v>
      </c>
      <c r="BJ373" s="298"/>
      <c r="BK373" s="332"/>
      <c r="BL373" s="333"/>
      <c r="BM373" s="298">
        <f t="shared" si="56"/>
        <v>0</v>
      </c>
      <c r="BN373" s="298"/>
      <c r="BO373" s="332"/>
      <c r="BP373" s="333"/>
      <c r="BQ373" s="298">
        <f t="shared" si="57"/>
        <v>0</v>
      </c>
      <c r="BR373" s="298"/>
    </row>
    <row r="374" spans="1:186" s="70" customFormat="1" ht="10.5" customHeight="1" hidden="1">
      <c r="A374" s="206"/>
      <c r="B374" s="205"/>
      <c r="C374" s="341"/>
      <c r="D374" s="342"/>
      <c r="E374" s="154"/>
      <c r="G374" s="334" t="s">
        <v>535</v>
      </c>
      <c r="H374" s="334"/>
      <c r="I374" s="335" t="s">
        <v>288</v>
      </c>
      <c r="J374" s="252"/>
      <c r="K374" s="252"/>
      <c r="L374" s="252"/>
      <c r="M374" s="252"/>
      <c r="N374" s="252"/>
      <c r="O374" s="252"/>
      <c r="P374" s="252"/>
      <c r="Q374" s="252"/>
      <c r="R374" s="252"/>
      <c r="S374" s="252"/>
      <c r="T374" s="252"/>
      <c r="U374" s="252"/>
      <c r="V374" s="252"/>
      <c r="W374" s="252"/>
      <c r="X374" s="252"/>
      <c r="Y374" s="252"/>
      <c r="Z374" s="336">
        <f>$AK$220</f>
        <v>1E-09</v>
      </c>
      <c r="AA374" s="336"/>
      <c r="AB374" s="336"/>
      <c r="AC374" s="336"/>
      <c r="AD374" s="336"/>
      <c r="AE374" s="336"/>
      <c r="AF374" s="336"/>
      <c r="AG374" s="298">
        <f>$AR$220</f>
        <v>9.999999999999999E-05</v>
      </c>
      <c r="AH374" s="298"/>
      <c r="AI374" s="298"/>
      <c r="AJ374" s="298">
        <f t="shared" si="49"/>
        <v>0</v>
      </c>
      <c r="AK374" s="298"/>
      <c r="AL374" s="298"/>
      <c r="AM374" s="332"/>
      <c r="AN374" s="333"/>
      <c r="AO374" s="298">
        <f t="shared" si="50"/>
        <v>0</v>
      </c>
      <c r="AP374" s="298"/>
      <c r="AQ374" s="332"/>
      <c r="AR374" s="333"/>
      <c r="AS374" s="298">
        <f t="shared" si="51"/>
        <v>0</v>
      </c>
      <c r="AT374" s="298"/>
      <c r="AU374" s="332"/>
      <c r="AV374" s="333"/>
      <c r="AW374" s="298">
        <f t="shared" si="52"/>
        <v>0</v>
      </c>
      <c r="AX374" s="298"/>
      <c r="AY374" s="332"/>
      <c r="AZ374" s="333"/>
      <c r="BA374" s="298">
        <f t="shared" si="53"/>
        <v>0</v>
      </c>
      <c r="BB374" s="298"/>
      <c r="BC374" s="332"/>
      <c r="BD374" s="333"/>
      <c r="BE374" s="298">
        <f t="shared" si="54"/>
        <v>0</v>
      </c>
      <c r="BF374" s="298"/>
      <c r="BG374" s="332"/>
      <c r="BH374" s="333"/>
      <c r="BI374" s="298">
        <f t="shared" si="55"/>
        <v>0</v>
      </c>
      <c r="BJ374" s="298"/>
      <c r="BK374" s="332"/>
      <c r="BL374" s="333"/>
      <c r="BM374" s="298">
        <f t="shared" si="56"/>
        <v>0</v>
      </c>
      <c r="BN374" s="298"/>
      <c r="BO374" s="332"/>
      <c r="BP374" s="333"/>
      <c r="BQ374" s="298">
        <f t="shared" si="57"/>
        <v>0</v>
      </c>
      <c r="BR374" s="298"/>
      <c r="BV374" s="75"/>
      <c r="BW374" s="75"/>
      <c r="BX374" s="75"/>
      <c r="DM374" s="75"/>
      <c r="DN374" s="75"/>
      <c r="DO374" s="75"/>
      <c r="DP374" s="75"/>
      <c r="DQ374" s="75"/>
      <c r="DR374" s="75"/>
      <c r="DS374" s="75"/>
      <c r="DT374" s="75"/>
      <c r="DU374" s="75"/>
      <c r="DV374" s="75"/>
      <c r="DW374" s="75"/>
      <c r="DX374" s="75"/>
      <c r="DY374" s="75"/>
      <c r="DZ374" s="75"/>
      <c r="EA374" s="75"/>
      <c r="EB374" s="75"/>
      <c r="EC374" s="75"/>
      <c r="ED374" s="75"/>
      <c r="EE374" s="75"/>
      <c r="EF374" s="75"/>
      <c r="EG374" s="75"/>
      <c r="EH374" s="75"/>
      <c r="EI374" s="75"/>
      <c r="EJ374" s="75"/>
      <c r="EK374" s="75"/>
      <c r="EL374" s="75"/>
      <c r="EM374" s="75"/>
      <c r="EN374" s="75"/>
      <c r="EO374" s="75"/>
      <c r="EP374" s="75"/>
      <c r="EQ374" s="75"/>
      <c r="ER374" s="75"/>
      <c r="ES374" s="75"/>
      <c r="ET374" s="75"/>
      <c r="EU374" s="75"/>
      <c r="EV374" s="75"/>
      <c r="EW374" s="75"/>
      <c r="EX374" s="75"/>
      <c r="EY374" s="75"/>
      <c r="EZ374" s="75"/>
      <c r="FA374" s="75"/>
      <c r="FB374" s="75"/>
      <c r="FC374" s="75"/>
      <c r="FD374" s="75"/>
      <c r="FE374" s="75"/>
      <c r="FF374" s="75"/>
      <c r="FG374" s="75"/>
      <c r="FH374" s="75"/>
      <c r="FI374" s="75"/>
      <c r="FJ374" s="75"/>
      <c r="FK374" s="75"/>
      <c r="FL374" s="75"/>
      <c r="FM374" s="75"/>
      <c r="FN374" s="75"/>
      <c r="FO374" s="75"/>
      <c r="FP374" s="75"/>
      <c r="FQ374" s="75"/>
      <c r="FR374" s="75"/>
      <c r="FS374" s="75"/>
      <c r="FT374" s="75"/>
      <c r="FU374" s="75"/>
      <c r="FV374" s="75"/>
      <c r="FW374" s="75"/>
      <c r="FX374" s="75"/>
      <c r="FY374" s="75"/>
      <c r="FZ374" s="75"/>
      <c r="GA374" s="75"/>
      <c r="GB374" s="75"/>
      <c r="GC374" s="75"/>
      <c r="GD374" s="75"/>
    </row>
    <row r="375" spans="1:70" s="70" customFormat="1" ht="10.5" customHeight="1" hidden="1">
      <c r="A375" s="206"/>
      <c r="B375" s="205"/>
      <c r="C375" s="341"/>
      <c r="D375" s="342"/>
      <c r="E375" s="154"/>
      <c r="G375" s="334" t="s">
        <v>536</v>
      </c>
      <c r="H375" s="334"/>
      <c r="I375" s="335" t="s">
        <v>289</v>
      </c>
      <c r="J375" s="252"/>
      <c r="K375" s="252"/>
      <c r="L375" s="252"/>
      <c r="M375" s="252"/>
      <c r="N375" s="252"/>
      <c r="O375" s="252"/>
      <c r="P375" s="252"/>
      <c r="Q375" s="252"/>
      <c r="R375" s="252"/>
      <c r="S375" s="252"/>
      <c r="T375" s="252"/>
      <c r="U375" s="252"/>
      <c r="V375" s="252"/>
      <c r="W375" s="252"/>
      <c r="X375" s="252"/>
      <c r="Y375" s="252"/>
      <c r="Z375" s="336">
        <f>$AK$226</f>
        <v>1E-09</v>
      </c>
      <c r="AA375" s="336"/>
      <c r="AB375" s="336"/>
      <c r="AC375" s="336"/>
      <c r="AD375" s="336"/>
      <c r="AE375" s="336"/>
      <c r="AF375" s="336"/>
      <c r="AG375" s="298">
        <f>$AR$226</f>
        <v>9.999999999999999E-05</v>
      </c>
      <c r="AH375" s="298"/>
      <c r="AI375" s="298"/>
      <c r="AJ375" s="298">
        <f t="shared" si="49"/>
        <v>0</v>
      </c>
      <c r="AK375" s="298"/>
      <c r="AL375" s="298"/>
      <c r="AM375" s="332"/>
      <c r="AN375" s="333"/>
      <c r="AO375" s="298">
        <f t="shared" si="50"/>
        <v>0</v>
      </c>
      <c r="AP375" s="298"/>
      <c r="AQ375" s="332"/>
      <c r="AR375" s="333"/>
      <c r="AS375" s="298">
        <f t="shared" si="51"/>
        <v>0</v>
      </c>
      <c r="AT375" s="298"/>
      <c r="AU375" s="332"/>
      <c r="AV375" s="333"/>
      <c r="AW375" s="298">
        <f t="shared" si="52"/>
        <v>0</v>
      </c>
      <c r="AX375" s="298"/>
      <c r="AY375" s="332"/>
      <c r="AZ375" s="333"/>
      <c r="BA375" s="298">
        <f t="shared" si="53"/>
        <v>0</v>
      </c>
      <c r="BB375" s="298"/>
      <c r="BC375" s="332"/>
      <c r="BD375" s="333"/>
      <c r="BE375" s="298">
        <f t="shared" si="54"/>
        <v>0</v>
      </c>
      <c r="BF375" s="298"/>
      <c r="BG375" s="332"/>
      <c r="BH375" s="333"/>
      <c r="BI375" s="298">
        <f t="shared" si="55"/>
        <v>0</v>
      </c>
      <c r="BJ375" s="298"/>
      <c r="BK375" s="332"/>
      <c r="BL375" s="333"/>
      <c r="BM375" s="298">
        <f t="shared" si="56"/>
        <v>0</v>
      </c>
      <c r="BN375" s="298"/>
      <c r="BO375" s="332"/>
      <c r="BP375" s="333"/>
      <c r="BQ375" s="298">
        <f t="shared" si="57"/>
        <v>0</v>
      </c>
      <c r="BR375" s="298"/>
    </row>
    <row r="376" spans="1:70" s="70" customFormat="1" ht="10.5" customHeight="1" hidden="1">
      <c r="A376" s="206"/>
      <c r="B376" s="205"/>
      <c r="C376" s="341"/>
      <c r="D376" s="342"/>
      <c r="E376" s="154"/>
      <c r="G376" s="334" t="s">
        <v>537</v>
      </c>
      <c r="H376" s="334"/>
      <c r="I376" s="335" t="s">
        <v>290</v>
      </c>
      <c r="J376" s="252"/>
      <c r="K376" s="252"/>
      <c r="L376" s="252"/>
      <c r="M376" s="252"/>
      <c r="N376" s="252"/>
      <c r="O376" s="252"/>
      <c r="P376" s="252"/>
      <c r="Q376" s="252"/>
      <c r="R376" s="252"/>
      <c r="S376" s="252"/>
      <c r="T376" s="252"/>
      <c r="U376" s="252"/>
      <c r="V376" s="252"/>
      <c r="W376" s="252"/>
      <c r="X376" s="252"/>
      <c r="Y376" s="252"/>
      <c r="Z376" s="336">
        <f>$AK$237</f>
        <v>1E-09</v>
      </c>
      <c r="AA376" s="336"/>
      <c r="AB376" s="336"/>
      <c r="AC376" s="336"/>
      <c r="AD376" s="336"/>
      <c r="AE376" s="336"/>
      <c r="AF376" s="336"/>
      <c r="AG376" s="298">
        <f>$AR$237</f>
        <v>9.999999999999999E-05</v>
      </c>
      <c r="AH376" s="298"/>
      <c r="AI376" s="298"/>
      <c r="AJ376" s="298">
        <f t="shared" si="49"/>
        <v>0</v>
      </c>
      <c r="AK376" s="298"/>
      <c r="AL376" s="298"/>
      <c r="AM376" s="332"/>
      <c r="AN376" s="333"/>
      <c r="AO376" s="298">
        <f t="shared" si="50"/>
        <v>0</v>
      </c>
      <c r="AP376" s="298"/>
      <c r="AQ376" s="332"/>
      <c r="AR376" s="333"/>
      <c r="AS376" s="298">
        <f t="shared" si="51"/>
        <v>0</v>
      </c>
      <c r="AT376" s="298"/>
      <c r="AU376" s="332"/>
      <c r="AV376" s="333"/>
      <c r="AW376" s="298">
        <f t="shared" si="52"/>
        <v>0</v>
      </c>
      <c r="AX376" s="298"/>
      <c r="AY376" s="332"/>
      <c r="AZ376" s="333"/>
      <c r="BA376" s="298">
        <f t="shared" si="53"/>
        <v>0</v>
      </c>
      <c r="BB376" s="298"/>
      <c r="BC376" s="332"/>
      <c r="BD376" s="333"/>
      <c r="BE376" s="298">
        <f t="shared" si="54"/>
        <v>0</v>
      </c>
      <c r="BF376" s="298"/>
      <c r="BG376" s="332"/>
      <c r="BH376" s="333"/>
      <c r="BI376" s="298">
        <f t="shared" si="55"/>
        <v>0</v>
      </c>
      <c r="BJ376" s="298"/>
      <c r="BK376" s="332"/>
      <c r="BL376" s="333"/>
      <c r="BM376" s="298">
        <f t="shared" si="56"/>
        <v>0</v>
      </c>
      <c r="BN376" s="298"/>
      <c r="BO376" s="332"/>
      <c r="BP376" s="333"/>
      <c r="BQ376" s="298">
        <f t="shared" si="57"/>
        <v>0</v>
      </c>
      <c r="BR376" s="298"/>
    </row>
    <row r="377" spans="1:70" s="70" customFormat="1" ht="10.5" customHeight="1" hidden="1">
      <c r="A377" s="206"/>
      <c r="B377" s="205"/>
      <c r="C377" s="341"/>
      <c r="D377" s="342"/>
      <c r="E377" s="154"/>
      <c r="G377" s="334" t="s">
        <v>538</v>
      </c>
      <c r="H377" s="334"/>
      <c r="I377" s="335" t="s">
        <v>291</v>
      </c>
      <c r="J377" s="252"/>
      <c r="K377" s="252"/>
      <c r="L377" s="252"/>
      <c r="M377" s="252"/>
      <c r="N377" s="252"/>
      <c r="O377" s="252"/>
      <c r="P377" s="252"/>
      <c r="Q377" s="252"/>
      <c r="R377" s="252"/>
      <c r="S377" s="252"/>
      <c r="T377" s="252"/>
      <c r="U377" s="252"/>
      <c r="V377" s="252"/>
      <c r="W377" s="252"/>
      <c r="X377" s="252"/>
      <c r="Y377" s="252"/>
      <c r="Z377" s="336">
        <f>$AK$246</f>
        <v>1E-09</v>
      </c>
      <c r="AA377" s="336"/>
      <c r="AB377" s="336"/>
      <c r="AC377" s="336"/>
      <c r="AD377" s="336"/>
      <c r="AE377" s="336"/>
      <c r="AF377" s="336"/>
      <c r="AG377" s="298">
        <f>$AR$246</f>
        <v>9.999999999999999E-05</v>
      </c>
      <c r="AH377" s="298"/>
      <c r="AI377" s="298"/>
      <c r="AJ377" s="298">
        <f t="shared" si="49"/>
        <v>0</v>
      </c>
      <c r="AK377" s="298"/>
      <c r="AL377" s="298"/>
      <c r="AM377" s="332"/>
      <c r="AN377" s="333"/>
      <c r="AO377" s="298">
        <f t="shared" si="50"/>
        <v>0</v>
      </c>
      <c r="AP377" s="298"/>
      <c r="AQ377" s="332"/>
      <c r="AR377" s="333"/>
      <c r="AS377" s="298">
        <f t="shared" si="51"/>
        <v>0</v>
      </c>
      <c r="AT377" s="298"/>
      <c r="AU377" s="332"/>
      <c r="AV377" s="333"/>
      <c r="AW377" s="298">
        <f t="shared" si="52"/>
        <v>0</v>
      </c>
      <c r="AX377" s="298"/>
      <c r="AY377" s="332"/>
      <c r="AZ377" s="333"/>
      <c r="BA377" s="298">
        <f t="shared" si="53"/>
        <v>0</v>
      </c>
      <c r="BB377" s="298"/>
      <c r="BC377" s="332"/>
      <c r="BD377" s="333"/>
      <c r="BE377" s="298">
        <f t="shared" si="54"/>
        <v>0</v>
      </c>
      <c r="BF377" s="298"/>
      <c r="BG377" s="332"/>
      <c r="BH377" s="333"/>
      <c r="BI377" s="298">
        <f t="shared" si="55"/>
        <v>0</v>
      </c>
      <c r="BJ377" s="298"/>
      <c r="BK377" s="332"/>
      <c r="BL377" s="333"/>
      <c r="BM377" s="298">
        <f t="shared" si="56"/>
        <v>0</v>
      </c>
      <c r="BN377" s="298"/>
      <c r="BO377" s="332"/>
      <c r="BP377" s="333"/>
      <c r="BQ377" s="298">
        <f t="shared" si="57"/>
        <v>0</v>
      </c>
      <c r="BR377" s="298"/>
    </row>
    <row r="378" spans="1:70" s="70" customFormat="1" ht="10.5" customHeight="1" hidden="1">
      <c r="A378" s="206"/>
      <c r="B378" s="205"/>
      <c r="C378" s="341"/>
      <c r="D378" s="342"/>
      <c r="E378" s="154"/>
      <c r="G378" s="334" t="s">
        <v>539</v>
      </c>
      <c r="H378" s="334"/>
      <c r="I378" s="335" t="s">
        <v>292</v>
      </c>
      <c r="J378" s="252"/>
      <c r="K378" s="252"/>
      <c r="L378" s="252"/>
      <c r="M378" s="252"/>
      <c r="N378" s="252"/>
      <c r="O378" s="252"/>
      <c r="P378" s="252"/>
      <c r="Q378" s="252"/>
      <c r="R378" s="252"/>
      <c r="S378" s="252"/>
      <c r="T378" s="252"/>
      <c r="U378" s="252"/>
      <c r="V378" s="252"/>
      <c r="W378" s="252"/>
      <c r="X378" s="252"/>
      <c r="Y378" s="252"/>
      <c r="Z378" s="336">
        <f>$AK$254</f>
        <v>1E-09</v>
      </c>
      <c r="AA378" s="336"/>
      <c r="AB378" s="336"/>
      <c r="AC378" s="336"/>
      <c r="AD378" s="336"/>
      <c r="AE378" s="336"/>
      <c r="AF378" s="336"/>
      <c r="AG378" s="298">
        <f>$AR$254</f>
        <v>9.999999999999999E-05</v>
      </c>
      <c r="AH378" s="298"/>
      <c r="AI378" s="298"/>
      <c r="AJ378" s="298">
        <f t="shared" si="49"/>
        <v>0</v>
      </c>
      <c r="AK378" s="298"/>
      <c r="AL378" s="298"/>
      <c r="AM378" s="332"/>
      <c r="AN378" s="333"/>
      <c r="AO378" s="298">
        <f t="shared" si="50"/>
        <v>0</v>
      </c>
      <c r="AP378" s="298"/>
      <c r="AQ378" s="332"/>
      <c r="AR378" s="333"/>
      <c r="AS378" s="298">
        <f t="shared" si="51"/>
        <v>0</v>
      </c>
      <c r="AT378" s="298"/>
      <c r="AU378" s="332"/>
      <c r="AV378" s="333"/>
      <c r="AW378" s="298">
        <f t="shared" si="52"/>
        <v>0</v>
      </c>
      <c r="AX378" s="298"/>
      <c r="AY378" s="332"/>
      <c r="AZ378" s="333"/>
      <c r="BA378" s="298">
        <f t="shared" si="53"/>
        <v>0</v>
      </c>
      <c r="BB378" s="298"/>
      <c r="BC378" s="332"/>
      <c r="BD378" s="333"/>
      <c r="BE378" s="298">
        <f t="shared" si="54"/>
        <v>0</v>
      </c>
      <c r="BF378" s="298"/>
      <c r="BG378" s="332"/>
      <c r="BH378" s="333"/>
      <c r="BI378" s="298">
        <f t="shared" si="55"/>
        <v>0</v>
      </c>
      <c r="BJ378" s="298"/>
      <c r="BK378" s="332"/>
      <c r="BL378" s="333"/>
      <c r="BM378" s="298">
        <f t="shared" si="56"/>
        <v>0</v>
      </c>
      <c r="BN378" s="298"/>
      <c r="BO378" s="332"/>
      <c r="BP378" s="333"/>
      <c r="BQ378" s="298">
        <f t="shared" si="57"/>
        <v>0</v>
      </c>
      <c r="BR378" s="298"/>
    </row>
    <row r="379" spans="1:186" s="70" customFormat="1" ht="10.5" customHeight="1" hidden="1">
      <c r="A379" s="206"/>
      <c r="B379" s="205"/>
      <c r="C379" s="341"/>
      <c r="D379" s="342"/>
      <c r="E379" s="154"/>
      <c r="G379" s="334" t="s">
        <v>540</v>
      </c>
      <c r="H379" s="334"/>
      <c r="I379" s="335" t="s">
        <v>293</v>
      </c>
      <c r="J379" s="252"/>
      <c r="K379" s="252"/>
      <c r="L379" s="252"/>
      <c r="M379" s="252"/>
      <c r="N379" s="252"/>
      <c r="O379" s="252"/>
      <c r="P379" s="252"/>
      <c r="Q379" s="252"/>
      <c r="R379" s="252"/>
      <c r="S379" s="252"/>
      <c r="T379" s="252"/>
      <c r="U379" s="252"/>
      <c r="V379" s="252"/>
      <c r="W379" s="252"/>
      <c r="X379" s="252"/>
      <c r="Y379" s="252"/>
      <c r="Z379" s="336">
        <f>$AK$263</f>
        <v>1E-09</v>
      </c>
      <c r="AA379" s="336"/>
      <c r="AB379" s="336"/>
      <c r="AC379" s="336"/>
      <c r="AD379" s="336"/>
      <c r="AE379" s="336"/>
      <c r="AF379" s="336"/>
      <c r="AG379" s="298">
        <f>$AR$263</f>
        <v>9.999999999999999E-05</v>
      </c>
      <c r="AH379" s="298"/>
      <c r="AI379" s="298"/>
      <c r="AJ379" s="298">
        <f t="shared" si="49"/>
        <v>0</v>
      </c>
      <c r="AK379" s="298"/>
      <c r="AL379" s="298"/>
      <c r="AM379" s="332"/>
      <c r="AN379" s="333"/>
      <c r="AO379" s="298">
        <f t="shared" si="50"/>
        <v>0</v>
      </c>
      <c r="AP379" s="298"/>
      <c r="AQ379" s="332"/>
      <c r="AR379" s="333"/>
      <c r="AS379" s="298">
        <f t="shared" si="51"/>
        <v>0</v>
      </c>
      <c r="AT379" s="298"/>
      <c r="AU379" s="332"/>
      <c r="AV379" s="333"/>
      <c r="AW379" s="298">
        <f t="shared" si="52"/>
        <v>0</v>
      </c>
      <c r="AX379" s="298"/>
      <c r="AY379" s="332"/>
      <c r="AZ379" s="333"/>
      <c r="BA379" s="298">
        <f t="shared" si="53"/>
        <v>0</v>
      </c>
      <c r="BB379" s="298"/>
      <c r="BC379" s="332"/>
      <c r="BD379" s="333"/>
      <c r="BE379" s="298">
        <f t="shared" si="54"/>
        <v>0</v>
      </c>
      <c r="BF379" s="298"/>
      <c r="BG379" s="332"/>
      <c r="BH379" s="333"/>
      <c r="BI379" s="298">
        <f t="shared" si="55"/>
        <v>0</v>
      </c>
      <c r="BJ379" s="298"/>
      <c r="BK379" s="332"/>
      <c r="BL379" s="333"/>
      <c r="BM379" s="298">
        <f t="shared" si="56"/>
        <v>0</v>
      </c>
      <c r="BN379" s="298"/>
      <c r="BO379" s="332"/>
      <c r="BP379" s="333"/>
      <c r="BQ379" s="298">
        <f t="shared" si="57"/>
        <v>0</v>
      </c>
      <c r="BR379" s="298"/>
      <c r="BV379" s="56"/>
      <c r="BW379" s="56"/>
      <c r="BX379" s="56"/>
      <c r="DM379" s="56"/>
      <c r="DN379" s="56"/>
      <c r="DO379" s="56"/>
      <c r="DP379" s="56"/>
      <c r="DQ379" s="56"/>
      <c r="DR379" s="56"/>
      <c r="DS379" s="56"/>
      <c r="DT379" s="56"/>
      <c r="DU379" s="56"/>
      <c r="DV379" s="56"/>
      <c r="DW379" s="56"/>
      <c r="DX379" s="56"/>
      <c r="DY379" s="56"/>
      <c r="DZ379" s="56"/>
      <c r="EA379" s="56"/>
      <c r="EB379" s="56"/>
      <c r="EC379" s="56"/>
      <c r="ED379" s="56"/>
      <c r="EE379" s="56"/>
      <c r="EF379" s="56"/>
      <c r="EG379" s="56"/>
      <c r="EH379" s="56"/>
      <c r="EI379" s="56"/>
      <c r="EJ379" s="56"/>
      <c r="EK379" s="56"/>
      <c r="EL379" s="56"/>
      <c r="EM379" s="56"/>
      <c r="EN379" s="56"/>
      <c r="EO379" s="56"/>
      <c r="EP379" s="56"/>
      <c r="EQ379" s="56"/>
      <c r="ER379" s="56"/>
      <c r="ES379" s="56"/>
      <c r="ET379" s="56"/>
      <c r="EU379" s="56"/>
      <c r="EV379" s="56"/>
      <c r="EW379" s="56"/>
      <c r="EX379" s="56"/>
      <c r="EY379" s="56"/>
      <c r="EZ379" s="56"/>
      <c r="FA379" s="56"/>
      <c r="FB379" s="56"/>
      <c r="FC379" s="56"/>
      <c r="FD379" s="56"/>
      <c r="FE379" s="56"/>
      <c r="FF379" s="56"/>
      <c r="FG379" s="56"/>
      <c r="FH379" s="56"/>
      <c r="FI379" s="56"/>
      <c r="FJ379" s="56"/>
      <c r="FK379" s="56"/>
      <c r="FL379" s="56"/>
      <c r="FM379" s="56"/>
      <c r="FN379" s="56"/>
      <c r="FO379" s="56"/>
      <c r="FP379" s="56"/>
      <c r="FQ379" s="56"/>
      <c r="FR379" s="56"/>
      <c r="FS379" s="56"/>
      <c r="FT379" s="56"/>
      <c r="FU379" s="56"/>
      <c r="FV379" s="56"/>
      <c r="FW379" s="56"/>
      <c r="FX379" s="56"/>
      <c r="FY379" s="56"/>
      <c r="FZ379" s="56"/>
      <c r="GA379" s="56"/>
      <c r="GB379" s="56"/>
      <c r="GC379" s="56"/>
      <c r="GD379" s="56"/>
    </row>
    <row r="380" spans="1:186" s="70" customFormat="1" ht="10.5" customHeight="1" hidden="1">
      <c r="A380" s="206"/>
      <c r="B380" s="205" t="s">
        <v>559</v>
      </c>
      <c r="C380" s="341"/>
      <c r="D380" s="342"/>
      <c r="E380" s="154"/>
      <c r="G380" s="334" t="s">
        <v>541</v>
      </c>
      <c r="H380" s="334"/>
      <c r="I380" s="335" t="s">
        <v>294</v>
      </c>
      <c r="J380" s="252"/>
      <c r="K380" s="252"/>
      <c r="L380" s="252"/>
      <c r="M380" s="252"/>
      <c r="N380" s="252"/>
      <c r="O380" s="252"/>
      <c r="P380" s="252"/>
      <c r="Q380" s="252"/>
      <c r="R380" s="252"/>
      <c r="S380" s="252"/>
      <c r="T380" s="252"/>
      <c r="U380" s="252"/>
      <c r="V380" s="252"/>
      <c r="W380" s="252"/>
      <c r="X380" s="252"/>
      <c r="Y380" s="252"/>
      <c r="Z380" s="336">
        <f>$AK$265</f>
        <v>1E-09</v>
      </c>
      <c r="AA380" s="336"/>
      <c r="AB380" s="336"/>
      <c r="AC380" s="336"/>
      <c r="AD380" s="336"/>
      <c r="AE380" s="336"/>
      <c r="AF380" s="336"/>
      <c r="AG380" s="298">
        <f>$AR$265</f>
        <v>9.999999999999999E-05</v>
      </c>
      <c r="AH380" s="298"/>
      <c r="AI380" s="298"/>
      <c r="AJ380" s="298">
        <f t="shared" si="49"/>
        <v>0</v>
      </c>
      <c r="AK380" s="298"/>
      <c r="AL380" s="298"/>
      <c r="AM380" s="332"/>
      <c r="AN380" s="333"/>
      <c r="AO380" s="298">
        <f t="shared" si="50"/>
        <v>0</v>
      </c>
      <c r="AP380" s="298"/>
      <c r="AQ380" s="332"/>
      <c r="AR380" s="333"/>
      <c r="AS380" s="298">
        <f t="shared" si="51"/>
        <v>0</v>
      </c>
      <c r="AT380" s="298"/>
      <c r="AU380" s="332"/>
      <c r="AV380" s="333"/>
      <c r="AW380" s="298">
        <f t="shared" si="52"/>
        <v>0</v>
      </c>
      <c r="AX380" s="298"/>
      <c r="AY380" s="332"/>
      <c r="AZ380" s="333"/>
      <c r="BA380" s="298">
        <f t="shared" si="53"/>
        <v>0</v>
      </c>
      <c r="BB380" s="298"/>
      <c r="BC380" s="332"/>
      <c r="BD380" s="333"/>
      <c r="BE380" s="298">
        <f t="shared" si="54"/>
        <v>0</v>
      </c>
      <c r="BF380" s="298"/>
      <c r="BG380" s="332"/>
      <c r="BH380" s="333"/>
      <c r="BI380" s="298">
        <f t="shared" si="55"/>
        <v>0</v>
      </c>
      <c r="BJ380" s="298"/>
      <c r="BK380" s="332"/>
      <c r="BL380" s="333"/>
      <c r="BM380" s="298">
        <f t="shared" si="56"/>
        <v>0</v>
      </c>
      <c r="BN380" s="298"/>
      <c r="BO380" s="332"/>
      <c r="BP380" s="333"/>
      <c r="BQ380" s="298">
        <f t="shared" si="57"/>
        <v>0</v>
      </c>
      <c r="BR380" s="298"/>
      <c r="BV380" s="119"/>
      <c r="BW380" s="119"/>
      <c r="BX380" s="119"/>
      <c r="DM380" s="119"/>
      <c r="DN380" s="119"/>
      <c r="DO380" s="119"/>
      <c r="DP380" s="119"/>
      <c r="DQ380" s="119"/>
      <c r="DR380" s="119"/>
      <c r="DS380" s="119"/>
      <c r="DT380" s="119"/>
      <c r="DU380" s="119"/>
      <c r="DV380" s="119"/>
      <c r="DW380" s="119"/>
      <c r="DX380" s="119"/>
      <c r="DY380" s="119"/>
      <c r="DZ380" s="119"/>
      <c r="EA380" s="119"/>
      <c r="EB380" s="119"/>
      <c r="EC380" s="119"/>
      <c r="ED380" s="119"/>
      <c r="EE380" s="119"/>
      <c r="EF380" s="119"/>
      <c r="EG380" s="119"/>
      <c r="EH380" s="119"/>
      <c r="EI380" s="119"/>
      <c r="EJ380" s="119"/>
      <c r="EK380" s="119"/>
      <c r="EL380" s="119"/>
      <c r="EM380" s="119"/>
      <c r="EN380" s="119"/>
      <c r="EO380" s="119"/>
      <c r="EP380" s="119"/>
      <c r="EQ380" s="119"/>
      <c r="ER380" s="119"/>
      <c r="ES380" s="119"/>
      <c r="ET380" s="119"/>
      <c r="EU380" s="119"/>
      <c r="EV380" s="119"/>
      <c r="EW380" s="119"/>
      <c r="EX380" s="119"/>
      <c r="EY380" s="119"/>
      <c r="EZ380" s="119"/>
      <c r="FA380" s="119"/>
      <c r="FB380" s="119"/>
      <c r="FC380" s="119"/>
      <c r="FD380" s="119"/>
      <c r="FE380" s="119"/>
      <c r="FF380" s="119"/>
      <c r="FG380" s="119"/>
      <c r="FH380" s="119"/>
      <c r="FI380" s="119"/>
      <c r="FJ380" s="119"/>
      <c r="FK380" s="119"/>
      <c r="FL380" s="119"/>
      <c r="FM380" s="119"/>
      <c r="FN380" s="119"/>
      <c r="FO380" s="119"/>
      <c r="FP380" s="119"/>
      <c r="FQ380" s="119"/>
      <c r="FR380" s="119"/>
      <c r="FS380" s="119"/>
      <c r="FT380" s="119"/>
      <c r="FU380" s="119"/>
      <c r="FV380" s="119"/>
      <c r="FW380" s="119"/>
      <c r="FX380" s="119"/>
      <c r="FY380" s="119"/>
      <c r="FZ380" s="119"/>
      <c r="GA380" s="119"/>
      <c r="GB380" s="119"/>
      <c r="GC380" s="119"/>
      <c r="GD380" s="119"/>
    </row>
    <row r="381" spans="1:186" s="75" customFormat="1" ht="3.75" customHeight="1" hidden="1">
      <c r="A381" s="207"/>
      <c r="B381" s="207"/>
      <c r="C381" s="117"/>
      <c r="D381" s="164"/>
      <c r="E381" s="163"/>
      <c r="G381" s="318"/>
      <c r="H381" s="318"/>
      <c r="I381" s="318"/>
      <c r="J381" s="318"/>
      <c r="K381" s="318"/>
      <c r="L381" s="318"/>
      <c r="M381" s="318"/>
      <c r="N381" s="318"/>
      <c r="O381" s="318"/>
      <c r="P381" s="318"/>
      <c r="Q381" s="318"/>
      <c r="R381" s="318"/>
      <c r="S381" s="318"/>
      <c r="T381" s="318"/>
      <c r="U381" s="318"/>
      <c r="V381" s="318"/>
      <c r="W381" s="318"/>
      <c r="X381" s="318"/>
      <c r="Y381" s="318"/>
      <c r="Z381" s="318"/>
      <c r="AA381" s="318"/>
      <c r="AB381" s="318"/>
      <c r="AC381" s="318"/>
      <c r="AD381" s="318"/>
      <c r="AE381" s="318"/>
      <c r="AF381" s="318"/>
      <c r="AG381" s="318"/>
      <c r="AH381" s="318"/>
      <c r="AI381" s="318"/>
      <c r="AJ381" s="318"/>
      <c r="AK381" s="318"/>
      <c r="AL381" s="318"/>
      <c r="AM381" s="318"/>
      <c r="AN381" s="318"/>
      <c r="AO381" s="318"/>
      <c r="AP381" s="318"/>
      <c r="AQ381" s="318"/>
      <c r="AR381" s="318"/>
      <c r="AS381" s="318"/>
      <c r="AT381" s="318"/>
      <c r="AU381" s="318"/>
      <c r="AV381" s="318"/>
      <c r="AW381" s="318"/>
      <c r="AX381" s="318"/>
      <c r="AY381" s="318"/>
      <c r="AZ381" s="318"/>
      <c r="BA381" s="318"/>
      <c r="BB381" s="318"/>
      <c r="BC381" s="318"/>
      <c r="BD381" s="318"/>
      <c r="BE381" s="318"/>
      <c r="BF381" s="318"/>
      <c r="BG381" s="318"/>
      <c r="BH381" s="318"/>
      <c r="BI381" s="318"/>
      <c r="BJ381" s="318"/>
      <c r="BK381" s="318"/>
      <c r="BL381" s="318"/>
      <c r="BM381" s="318"/>
      <c r="BN381" s="318"/>
      <c r="BO381" s="318"/>
      <c r="BP381" s="318"/>
      <c r="BQ381" s="318"/>
      <c r="BR381" s="318"/>
      <c r="BV381" s="56"/>
      <c r="BW381" s="56"/>
      <c r="BX381" s="56"/>
      <c r="DM381" s="56"/>
      <c r="DN381" s="56"/>
      <c r="DO381" s="56"/>
      <c r="DP381" s="56"/>
      <c r="DQ381" s="56"/>
      <c r="DR381" s="56"/>
      <c r="DS381" s="56"/>
      <c r="DT381" s="56"/>
      <c r="DU381" s="56"/>
      <c r="DV381" s="56"/>
      <c r="DW381" s="56"/>
      <c r="DX381" s="56"/>
      <c r="DY381" s="56"/>
      <c r="DZ381" s="56"/>
      <c r="EA381" s="56"/>
      <c r="EB381" s="56"/>
      <c r="EC381" s="56"/>
      <c r="ED381" s="56"/>
      <c r="EE381" s="56"/>
      <c r="EF381" s="56"/>
      <c r="EG381" s="56"/>
      <c r="EH381" s="56"/>
      <c r="EI381" s="56"/>
      <c r="EJ381" s="56"/>
      <c r="EK381" s="56"/>
      <c r="EL381" s="56"/>
      <c r="EM381" s="56"/>
      <c r="EN381" s="56"/>
      <c r="EO381" s="56"/>
      <c r="EP381" s="56"/>
      <c r="EQ381" s="56"/>
      <c r="ER381" s="56"/>
      <c r="ES381" s="56"/>
      <c r="ET381" s="56"/>
      <c r="EU381" s="56"/>
      <c r="EV381" s="56"/>
      <c r="EW381" s="56"/>
      <c r="EX381" s="56"/>
      <c r="EY381" s="56"/>
      <c r="EZ381" s="56"/>
      <c r="FA381" s="56"/>
      <c r="FB381" s="56"/>
      <c r="FC381" s="56"/>
      <c r="FD381" s="56"/>
      <c r="FE381" s="56"/>
      <c r="FF381" s="56"/>
      <c r="FG381" s="56"/>
      <c r="FH381" s="56"/>
      <c r="FI381" s="56"/>
      <c r="FJ381" s="56"/>
      <c r="FK381" s="56"/>
      <c r="FL381" s="56"/>
      <c r="FM381" s="56"/>
      <c r="FN381" s="56"/>
      <c r="FO381" s="56"/>
      <c r="FP381" s="56"/>
      <c r="FQ381" s="56"/>
      <c r="FR381" s="56"/>
      <c r="FS381" s="56"/>
      <c r="FT381" s="56"/>
      <c r="FU381" s="56"/>
      <c r="FV381" s="56"/>
      <c r="FW381" s="56"/>
      <c r="FX381" s="56"/>
      <c r="FY381" s="56"/>
      <c r="FZ381" s="56"/>
      <c r="GA381" s="56"/>
      <c r="GB381" s="56"/>
      <c r="GC381" s="56"/>
      <c r="GD381" s="56"/>
    </row>
    <row r="382" spans="1:186" s="70" customFormat="1" ht="10.5" customHeight="1" hidden="1">
      <c r="A382" s="204"/>
      <c r="B382" s="204"/>
      <c r="C382" s="149"/>
      <c r="D382" s="149"/>
      <c r="E382" s="154"/>
      <c r="G382" s="319">
        <v>18</v>
      </c>
      <c r="H382" s="319"/>
      <c r="I382" s="252" t="s">
        <v>295</v>
      </c>
      <c r="J382" s="252"/>
      <c r="K382" s="252"/>
      <c r="L382" s="252"/>
      <c r="M382" s="252"/>
      <c r="N382" s="252"/>
      <c r="O382" s="252"/>
      <c r="P382" s="252"/>
      <c r="Q382" s="252"/>
      <c r="R382" s="252"/>
      <c r="S382" s="252"/>
      <c r="T382" s="252"/>
      <c r="U382" s="252"/>
      <c r="V382" s="252"/>
      <c r="W382" s="252"/>
      <c r="X382" s="252"/>
      <c r="Y382" s="320" t="s">
        <v>296</v>
      </c>
      <c r="Z382" s="322"/>
      <c r="AA382" s="322"/>
      <c r="AB382" s="322"/>
      <c r="AC382" s="322"/>
      <c r="AD382" s="322"/>
      <c r="AE382" s="322"/>
      <c r="AF382" s="322"/>
      <c r="AG382" s="323">
        <v>1</v>
      </c>
      <c r="AH382" s="324"/>
      <c r="AI382" s="325"/>
      <c r="AJ382" s="299"/>
      <c r="AK382" s="300"/>
      <c r="AL382" s="306">
        <f>MAX(AN383-AJ383,0)</f>
        <v>0</v>
      </c>
      <c r="AM382" s="307"/>
      <c r="AN382" s="307"/>
      <c r="AO382" s="308"/>
      <c r="AP382" s="306">
        <f>MAX(AR383-AN383,0)</f>
        <v>0</v>
      </c>
      <c r="AQ382" s="307"/>
      <c r="AR382" s="307"/>
      <c r="AS382" s="308"/>
      <c r="AT382" s="306">
        <f>MAX(AV383-AR383,0)</f>
        <v>0</v>
      </c>
      <c r="AU382" s="307"/>
      <c r="AV382" s="307"/>
      <c r="AW382" s="308"/>
      <c r="AX382" s="306">
        <f>MAX(AZ383-AV383,0)</f>
        <v>0</v>
      </c>
      <c r="AY382" s="307"/>
      <c r="AZ382" s="307"/>
      <c r="BA382" s="308"/>
      <c r="BB382" s="306">
        <f>MAX(BD383-AZ383,0)</f>
        <v>0</v>
      </c>
      <c r="BC382" s="307"/>
      <c r="BD382" s="307"/>
      <c r="BE382" s="308"/>
      <c r="BF382" s="306">
        <f>MAX(BH383-BD383,0)</f>
        <v>0</v>
      </c>
      <c r="BG382" s="307"/>
      <c r="BH382" s="307"/>
      <c r="BI382" s="308"/>
      <c r="BJ382" s="306">
        <f>MAX(BL383-BH383,0)</f>
        <v>0</v>
      </c>
      <c r="BK382" s="307"/>
      <c r="BL382" s="307"/>
      <c r="BM382" s="308"/>
      <c r="BN382" s="306">
        <f>MAX(BP383-BL383,0)</f>
        <v>0</v>
      </c>
      <c r="BO382" s="307"/>
      <c r="BP382" s="307"/>
      <c r="BQ382" s="308"/>
      <c r="BR382" s="133"/>
      <c r="BS382" s="134"/>
      <c r="BV382" s="56"/>
      <c r="BW382" s="56"/>
      <c r="BX382" s="56"/>
      <c r="BY382" s="56"/>
      <c r="BZ382" s="56"/>
      <c r="CA382" s="56"/>
      <c r="CB382" s="56"/>
      <c r="CC382" s="56"/>
      <c r="CD382" s="56"/>
      <c r="CE382" s="56"/>
      <c r="CF382" s="56"/>
      <c r="CG382" s="56"/>
      <c r="CH382" s="56"/>
      <c r="CI382" s="56"/>
      <c r="CJ382" s="56"/>
      <c r="CK382" s="56"/>
      <c r="CL382" s="56"/>
      <c r="CM382" s="56"/>
      <c r="CN382" s="56"/>
      <c r="CO382" s="56"/>
      <c r="CP382" s="56"/>
      <c r="CQ382" s="56"/>
      <c r="CR382" s="56"/>
      <c r="CS382" s="56"/>
      <c r="CT382" s="56"/>
      <c r="CU382" s="56"/>
      <c r="CV382" s="56"/>
      <c r="CW382" s="56"/>
      <c r="CX382" s="56"/>
      <c r="CY382" s="56"/>
      <c r="CZ382" s="56"/>
      <c r="DA382" s="56"/>
      <c r="DB382" s="56"/>
      <c r="DC382" s="56"/>
      <c r="DD382" s="56"/>
      <c r="DE382" s="56"/>
      <c r="DF382" s="56"/>
      <c r="DG382" s="56"/>
      <c r="DH382" s="56"/>
      <c r="DI382" s="56"/>
      <c r="DJ382" s="56"/>
      <c r="DK382" s="56"/>
      <c r="DL382" s="56"/>
      <c r="DM382" s="56"/>
      <c r="DN382" s="56"/>
      <c r="DO382" s="56"/>
      <c r="DP382" s="56"/>
      <c r="DQ382" s="56"/>
      <c r="DR382" s="56"/>
      <c r="DS382" s="56"/>
      <c r="DT382" s="56"/>
      <c r="DU382" s="56"/>
      <c r="DV382" s="56"/>
      <c r="DW382" s="56"/>
      <c r="DX382" s="56"/>
      <c r="DY382" s="56"/>
      <c r="DZ382" s="56"/>
      <c r="EA382" s="56"/>
      <c r="EB382" s="56"/>
      <c r="EC382" s="56"/>
      <c r="ED382" s="56"/>
      <c r="EE382" s="56"/>
      <c r="EF382" s="56"/>
      <c r="EG382" s="56"/>
      <c r="EH382" s="56"/>
      <c r="EI382" s="56"/>
      <c r="EJ382" s="56"/>
      <c r="EK382" s="56"/>
      <c r="EL382" s="56"/>
      <c r="EM382" s="56"/>
      <c r="EN382" s="56"/>
      <c r="EO382" s="56"/>
      <c r="EP382" s="56"/>
      <c r="EQ382" s="56"/>
      <c r="ER382" s="56"/>
      <c r="ES382" s="56"/>
      <c r="ET382" s="56"/>
      <c r="EU382" s="56"/>
      <c r="EV382" s="56"/>
      <c r="EW382" s="56"/>
      <c r="EX382" s="56"/>
      <c r="EY382" s="56"/>
      <c r="EZ382" s="56"/>
      <c r="FA382" s="56"/>
      <c r="FB382" s="56"/>
      <c r="FC382" s="56"/>
      <c r="FD382" s="56"/>
      <c r="FE382" s="56"/>
      <c r="FF382" s="56"/>
      <c r="FG382" s="56"/>
      <c r="FH382" s="56"/>
      <c r="FI382" s="56"/>
      <c r="FJ382" s="56"/>
      <c r="FK382" s="56"/>
      <c r="FL382" s="56"/>
      <c r="FM382" s="56"/>
      <c r="FN382" s="56"/>
      <c r="FO382" s="56"/>
      <c r="FP382" s="56"/>
      <c r="FQ382" s="56"/>
      <c r="FR382" s="56"/>
      <c r="FS382" s="56"/>
      <c r="FT382" s="56"/>
      <c r="FU382" s="56"/>
      <c r="FV382" s="56"/>
      <c r="FW382" s="56"/>
      <c r="FX382" s="56"/>
      <c r="FY382" s="56"/>
      <c r="FZ382" s="56"/>
      <c r="GA382" s="56"/>
      <c r="GB382" s="56"/>
      <c r="GC382" s="56"/>
      <c r="GD382" s="56"/>
    </row>
    <row r="383" spans="1:186" s="70" customFormat="1" ht="10.5" customHeight="1" hidden="1">
      <c r="A383" s="204"/>
      <c r="B383" s="204"/>
      <c r="C383" s="157">
        <f>C344+1</f>
        <v>28</v>
      </c>
      <c r="D383" s="149">
        <v>-8</v>
      </c>
      <c r="E383" s="154"/>
      <c r="G383" s="319"/>
      <c r="H383" s="319"/>
      <c r="I383" s="252"/>
      <c r="J383" s="252"/>
      <c r="K383" s="252"/>
      <c r="L383" s="252"/>
      <c r="M383" s="252"/>
      <c r="N383" s="252"/>
      <c r="O383" s="252"/>
      <c r="P383" s="252"/>
      <c r="Q383" s="252"/>
      <c r="R383" s="252"/>
      <c r="S383" s="252"/>
      <c r="T383" s="252"/>
      <c r="U383" s="252"/>
      <c r="V383" s="252"/>
      <c r="W383" s="252"/>
      <c r="X383" s="252"/>
      <c r="Y383" s="321"/>
      <c r="Z383" s="118"/>
      <c r="AA383" s="118"/>
      <c r="AB383" s="118"/>
      <c r="AC383" s="118"/>
      <c r="AD383" s="118"/>
      <c r="AE383" s="118"/>
      <c r="AF383" s="118"/>
      <c r="AG383" s="326"/>
      <c r="AH383" s="327"/>
      <c r="AI383" s="328"/>
      <c r="AJ383" s="305">
        <f>BP343</f>
        <v>0</v>
      </c>
      <c r="AK383" s="305"/>
      <c r="AL383" s="305"/>
      <c r="AM383" s="135"/>
      <c r="AN383" s="329">
        <f>IF(SUMPRODUCT($AG$281:$AG$300,AO361:AO380)&lt;9970,INT(SUMPRODUCT($AG$281:$AG$300,AO361:AO380)*100)/10000,100)</f>
        <v>0</v>
      </c>
      <c r="AO383" s="330"/>
      <c r="AP383" s="330"/>
      <c r="AQ383" s="331"/>
      <c r="AR383" s="329">
        <f>IF(SUMPRODUCT($AG$281:$AG$300,AS361:AS380)&lt;9970,INT(SUMPRODUCT($AG$281:$AG$300,AS361:AS380)*100)/10000,100)</f>
        <v>0</v>
      </c>
      <c r="AS383" s="330"/>
      <c r="AT383" s="330"/>
      <c r="AU383" s="331"/>
      <c r="AV383" s="329">
        <f>IF(SUMPRODUCT($AG$281:$AG$300,AW361:AW380)&lt;9970,INT(SUMPRODUCT($AG$281:$AG$300,AW361:AW380)*100)/10000,100)</f>
        <v>0</v>
      </c>
      <c r="AW383" s="330"/>
      <c r="AX383" s="330"/>
      <c r="AY383" s="331"/>
      <c r="AZ383" s="329">
        <f>IF(SUMPRODUCT($AG$281:$AG$300,BA361:BA380)&lt;9970,INT(SUMPRODUCT($AG$281:$AG$300,BA361:BA380)*100)/10000,100)</f>
        <v>0</v>
      </c>
      <c r="BA383" s="330"/>
      <c r="BB383" s="330"/>
      <c r="BC383" s="331"/>
      <c r="BD383" s="329">
        <f>IF(SUMPRODUCT($AG$281:$AG$300,BE361:BE380)&lt;9970,INT(SUMPRODUCT($AG$281:$AG$300,BE361:BE380)*100)/10000,100)</f>
        <v>0</v>
      </c>
      <c r="BE383" s="330"/>
      <c r="BF383" s="330"/>
      <c r="BG383" s="331"/>
      <c r="BH383" s="329">
        <f>IF(SUMPRODUCT($AG$281:$AG$300,BI361:BI380)&lt;9970,INT(SUMPRODUCT($AG$281:$AG$300,BI361:BI380)*100)/10000,100)</f>
        <v>0</v>
      </c>
      <c r="BI383" s="330"/>
      <c r="BJ383" s="330"/>
      <c r="BK383" s="331"/>
      <c r="BL383" s="329">
        <f>IF(SUMPRODUCT($AG$281:$AG$300,BM361:BM380)&lt;9970,INT(SUMPRODUCT($AG$281:$AG$300,BM361:BM380)*100)/10000,100)</f>
        <v>0</v>
      </c>
      <c r="BM383" s="330"/>
      <c r="BN383" s="330"/>
      <c r="BO383" s="331"/>
      <c r="BP383" s="329">
        <f>IF(SUMPRODUCT($AG$281:$AG$300,BQ361:BQ380)&lt;9970,INT(SUMPRODUCT($AG$281:$AG$300,BQ361:BQ380)*100)/10000,100)</f>
        <v>0</v>
      </c>
      <c r="BQ383" s="330"/>
      <c r="BR383" s="330"/>
      <c r="BS383" s="331"/>
      <c r="BV383" s="56"/>
      <c r="BW383" s="56"/>
      <c r="BX383" s="56"/>
      <c r="BY383" s="56"/>
      <c r="BZ383" s="56"/>
      <c r="CA383" s="56"/>
      <c r="CB383" s="56"/>
      <c r="CC383" s="56"/>
      <c r="CD383" s="56"/>
      <c r="CE383" s="56"/>
      <c r="CF383" s="56"/>
      <c r="CG383" s="56"/>
      <c r="CH383" s="56"/>
      <c r="CI383" s="56"/>
      <c r="CJ383" s="56"/>
      <c r="CK383" s="56"/>
      <c r="CL383" s="56"/>
      <c r="CM383" s="56"/>
      <c r="CN383" s="56"/>
      <c r="CO383" s="56"/>
      <c r="CP383" s="56"/>
      <c r="CQ383" s="56"/>
      <c r="CR383" s="56"/>
      <c r="CS383" s="56"/>
      <c r="CT383" s="56"/>
      <c r="CU383" s="56"/>
      <c r="CV383" s="56"/>
      <c r="CW383" s="56"/>
      <c r="CX383" s="56"/>
      <c r="CY383" s="56"/>
      <c r="CZ383" s="56"/>
      <c r="DA383" s="56"/>
      <c r="DB383" s="56"/>
      <c r="DC383" s="56"/>
      <c r="DD383" s="56"/>
      <c r="DE383" s="56"/>
      <c r="DF383" s="56"/>
      <c r="DG383" s="56"/>
      <c r="DH383" s="56"/>
      <c r="DI383" s="56"/>
      <c r="DJ383" s="56"/>
      <c r="DK383" s="56"/>
      <c r="DL383" s="56"/>
      <c r="DM383" s="56"/>
      <c r="DN383" s="56"/>
      <c r="DO383" s="56"/>
      <c r="DP383" s="56"/>
      <c r="DQ383" s="56"/>
      <c r="DR383" s="56"/>
      <c r="DS383" s="56"/>
      <c r="DT383" s="56"/>
      <c r="DU383" s="56"/>
      <c r="DV383" s="56"/>
      <c r="DW383" s="56"/>
      <c r="DX383" s="56"/>
      <c r="DY383" s="56"/>
      <c r="DZ383" s="56"/>
      <c r="EA383" s="56"/>
      <c r="EB383" s="56"/>
      <c r="EC383" s="56"/>
      <c r="ED383" s="56"/>
      <c r="EE383" s="84"/>
      <c r="EF383" s="84"/>
      <c r="EG383" s="84"/>
      <c r="EH383" s="84"/>
      <c r="EI383" s="85"/>
      <c r="EJ383" s="56"/>
      <c r="EK383" s="56"/>
      <c r="EL383" s="56"/>
      <c r="EM383" s="56"/>
      <c r="EN383" s="56"/>
      <c r="EO383" s="56"/>
      <c r="EP383" s="56"/>
      <c r="EQ383" s="56"/>
      <c r="ER383" s="56"/>
      <c r="ES383" s="56"/>
      <c r="ET383" s="56"/>
      <c r="EU383" s="56"/>
      <c r="EV383" s="56"/>
      <c r="EW383" s="56"/>
      <c r="EX383" s="56"/>
      <c r="EY383" s="56"/>
      <c r="EZ383" s="56"/>
      <c r="FA383" s="56"/>
      <c r="FB383" s="56"/>
      <c r="FC383" s="56"/>
      <c r="FD383" s="56"/>
      <c r="FE383" s="56"/>
      <c r="FF383" s="56"/>
      <c r="FG383" s="56"/>
      <c r="FH383" s="56"/>
      <c r="FI383" s="56"/>
      <c r="FJ383" s="56"/>
      <c r="FK383" s="56"/>
      <c r="FL383" s="56"/>
      <c r="FM383" s="56"/>
      <c r="FN383" s="56"/>
      <c r="FO383" s="56"/>
      <c r="FP383" s="56"/>
      <c r="FQ383" s="56"/>
      <c r="FR383" s="56"/>
      <c r="FS383" s="56"/>
      <c r="FT383" s="56"/>
      <c r="FU383" s="56"/>
      <c r="FV383" s="56"/>
      <c r="FW383" s="56"/>
      <c r="FX383" s="56"/>
      <c r="FY383" s="56"/>
      <c r="FZ383" s="56"/>
      <c r="GA383" s="56"/>
      <c r="GB383" s="56"/>
      <c r="GC383" s="56"/>
      <c r="GD383" s="56"/>
    </row>
    <row r="384" spans="1:186" s="70" customFormat="1" ht="10.5" customHeight="1" hidden="1">
      <c r="A384" s="204"/>
      <c r="B384" s="204"/>
      <c r="C384" s="157">
        <f>C383+1</f>
        <v>29</v>
      </c>
      <c r="D384" s="149" t="s">
        <v>601</v>
      </c>
      <c r="E384" s="154"/>
      <c r="G384" s="319"/>
      <c r="H384" s="319"/>
      <c r="I384" s="252"/>
      <c r="J384" s="252"/>
      <c r="K384" s="252"/>
      <c r="L384" s="252"/>
      <c r="M384" s="252"/>
      <c r="N384" s="252"/>
      <c r="O384" s="252"/>
      <c r="P384" s="252"/>
      <c r="Q384" s="252"/>
      <c r="R384" s="252"/>
      <c r="S384" s="252"/>
      <c r="T384" s="252"/>
      <c r="U384" s="252"/>
      <c r="V384" s="252"/>
      <c r="W384" s="252"/>
      <c r="X384" s="252"/>
      <c r="Y384" s="309" t="s">
        <v>53</v>
      </c>
      <c r="Z384" s="311">
        <f>SUM(Z361:AF380)</f>
        <v>2E-08</v>
      </c>
      <c r="AA384" s="312"/>
      <c r="AB384" s="312"/>
      <c r="AC384" s="312"/>
      <c r="AD384" s="312"/>
      <c r="AE384" s="312"/>
      <c r="AF384" s="313"/>
      <c r="AG384" s="317"/>
      <c r="AH384" s="317"/>
      <c r="AI384" s="317"/>
      <c r="AJ384" s="299"/>
      <c r="AK384" s="300"/>
      <c r="AL384" s="306">
        <f>MAX(AN385-AJ385,0)</f>
        <v>0</v>
      </c>
      <c r="AM384" s="307"/>
      <c r="AN384" s="307"/>
      <c r="AO384" s="308"/>
      <c r="AP384" s="306">
        <f>MAX(AR385-AN385,0)</f>
        <v>0</v>
      </c>
      <c r="AQ384" s="307"/>
      <c r="AR384" s="307"/>
      <c r="AS384" s="308"/>
      <c r="AT384" s="306">
        <f>MAX(AV385-AR385,0)</f>
        <v>0</v>
      </c>
      <c r="AU384" s="307"/>
      <c r="AV384" s="307"/>
      <c r="AW384" s="308"/>
      <c r="AX384" s="306">
        <f>MAX(AZ385-AV385,0)</f>
        <v>0</v>
      </c>
      <c r="AY384" s="307"/>
      <c r="AZ384" s="307"/>
      <c r="BA384" s="308"/>
      <c r="BB384" s="306">
        <f>MAX(BD385-AZ385,0)</f>
        <v>0</v>
      </c>
      <c r="BC384" s="307"/>
      <c r="BD384" s="307"/>
      <c r="BE384" s="308"/>
      <c r="BF384" s="306">
        <f>MAX(BH385-BD385,0)</f>
        <v>0</v>
      </c>
      <c r="BG384" s="307"/>
      <c r="BH384" s="307"/>
      <c r="BI384" s="308"/>
      <c r="BJ384" s="306">
        <f>MAX(BL385-BH385,0)</f>
        <v>0</v>
      </c>
      <c r="BK384" s="307"/>
      <c r="BL384" s="307"/>
      <c r="BM384" s="308"/>
      <c r="BN384" s="306">
        <f>MAX(BP385-BL385,0)</f>
        <v>0</v>
      </c>
      <c r="BO384" s="307"/>
      <c r="BP384" s="307"/>
      <c r="BQ384" s="308"/>
      <c r="BR384" s="133"/>
      <c r="BS384" s="134"/>
      <c r="BV384" s="56"/>
      <c r="BW384" s="56"/>
      <c r="BX384" s="56"/>
      <c r="BY384" s="56"/>
      <c r="BZ384" s="56"/>
      <c r="CA384" s="56"/>
      <c r="CB384" s="56"/>
      <c r="CC384" s="56"/>
      <c r="CD384" s="56"/>
      <c r="CE384" s="56"/>
      <c r="CF384" s="56"/>
      <c r="CG384" s="56"/>
      <c r="CH384" s="56"/>
      <c r="CI384" s="56"/>
      <c r="CJ384" s="56"/>
      <c r="CK384" s="56"/>
      <c r="CL384" s="56"/>
      <c r="CM384" s="56"/>
      <c r="CN384" s="56"/>
      <c r="CO384" s="56"/>
      <c r="CP384" s="56"/>
      <c r="CQ384" s="56"/>
      <c r="CR384" s="56"/>
      <c r="CS384" s="56"/>
      <c r="CT384" s="56"/>
      <c r="CU384" s="56"/>
      <c r="CV384" s="56"/>
      <c r="CW384" s="56"/>
      <c r="CX384" s="56"/>
      <c r="CY384" s="56"/>
      <c r="CZ384" s="56"/>
      <c r="DA384" s="56"/>
      <c r="DB384" s="56"/>
      <c r="DC384" s="56"/>
      <c r="DD384" s="56"/>
      <c r="DE384" s="56"/>
      <c r="DF384" s="56"/>
      <c r="DG384" s="56"/>
      <c r="DH384" s="56"/>
      <c r="DI384" s="56"/>
      <c r="DJ384" s="56"/>
      <c r="DK384" s="56"/>
      <c r="DL384" s="56"/>
      <c r="DM384" s="56"/>
      <c r="DN384" s="56"/>
      <c r="DO384" s="56"/>
      <c r="DP384" s="56"/>
      <c r="DQ384" s="56"/>
      <c r="DR384" s="56"/>
      <c r="DS384" s="56"/>
      <c r="DT384" s="56"/>
      <c r="DU384" s="56"/>
      <c r="DV384" s="56"/>
      <c r="DW384" s="56"/>
      <c r="DX384" s="56"/>
      <c r="DY384" s="56"/>
      <c r="DZ384" s="56"/>
      <c r="EA384" s="56"/>
      <c r="EB384" s="56"/>
      <c r="EC384" s="56"/>
      <c r="ED384" s="56"/>
      <c r="EE384" s="56"/>
      <c r="EF384" s="56"/>
      <c r="EG384" s="56"/>
      <c r="EH384" s="56"/>
      <c r="EI384" s="56"/>
      <c r="EJ384" s="56"/>
      <c r="EK384" s="56"/>
      <c r="EL384" s="56"/>
      <c r="EM384" s="56"/>
      <c r="EN384" s="56"/>
      <c r="EO384" s="56"/>
      <c r="EP384" s="56"/>
      <c r="EQ384" s="56"/>
      <c r="ER384" s="56"/>
      <c r="ES384" s="56"/>
      <c r="ET384" s="56"/>
      <c r="EU384" s="56"/>
      <c r="EV384" s="56"/>
      <c r="EW384" s="56"/>
      <c r="EX384" s="56"/>
      <c r="EY384" s="56"/>
      <c r="EZ384" s="56"/>
      <c r="FA384" s="56"/>
      <c r="FB384" s="56"/>
      <c r="FC384" s="56"/>
      <c r="FD384" s="56"/>
      <c r="FE384" s="56"/>
      <c r="FF384" s="56"/>
      <c r="FG384" s="56"/>
      <c r="FH384" s="56"/>
      <c r="FI384" s="56"/>
      <c r="FJ384" s="56"/>
      <c r="FK384" s="56"/>
      <c r="FL384" s="56"/>
      <c r="FM384" s="56"/>
      <c r="FN384" s="56"/>
      <c r="FO384" s="56"/>
      <c r="FP384" s="56"/>
      <c r="FQ384" s="56"/>
      <c r="FR384" s="56"/>
      <c r="FS384" s="56"/>
      <c r="FT384" s="56"/>
      <c r="FU384" s="56"/>
      <c r="FV384" s="56"/>
      <c r="FW384" s="56"/>
      <c r="FX384" s="56"/>
      <c r="FY384" s="56"/>
      <c r="FZ384" s="56"/>
      <c r="GA384" s="56"/>
      <c r="GB384" s="56"/>
      <c r="GC384" s="56"/>
      <c r="GD384" s="56"/>
    </row>
    <row r="385" spans="1:186" s="70" customFormat="1" ht="10.5" customHeight="1" hidden="1">
      <c r="A385" s="204"/>
      <c r="B385" s="204"/>
      <c r="C385" s="149"/>
      <c r="D385" s="149"/>
      <c r="E385" s="154"/>
      <c r="G385" s="319"/>
      <c r="H385" s="319"/>
      <c r="I385" s="252"/>
      <c r="J385" s="252"/>
      <c r="K385" s="252"/>
      <c r="L385" s="252"/>
      <c r="M385" s="252"/>
      <c r="N385" s="252"/>
      <c r="O385" s="252"/>
      <c r="P385" s="252"/>
      <c r="Q385" s="252"/>
      <c r="R385" s="252"/>
      <c r="S385" s="252"/>
      <c r="T385" s="252"/>
      <c r="U385" s="252"/>
      <c r="V385" s="252"/>
      <c r="W385" s="252"/>
      <c r="X385" s="252"/>
      <c r="Y385" s="310"/>
      <c r="Z385" s="314"/>
      <c r="AA385" s="315"/>
      <c r="AB385" s="315"/>
      <c r="AC385" s="315"/>
      <c r="AD385" s="315"/>
      <c r="AE385" s="315"/>
      <c r="AF385" s="316"/>
      <c r="AG385" s="317"/>
      <c r="AH385" s="317"/>
      <c r="AI385" s="317"/>
      <c r="AJ385" s="305">
        <f>AJ383*Z384/100</f>
        <v>0</v>
      </c>
      <c r="AK385" s="305"/>
      <c r="AL385" s="305"/>
      <c r="AM385" s="136"/>
      <c r="AN385" s="305">
        <f>INT(AN383*$Z$304)/100</f>
        <v>0</v>
      </c>
      <c r="AO385" s="305"/>
      <c r="AP385" s="305"/>
      <c r="AQ385" s="305"/>
      <c r="AR385" s="305">
        <f>INT(AR383*$Z$304)/100</f>
        <v>0</v>
      </c>
      <c r="AS385" s="305"/>
      <c r="AT385" s="305"/>
      <c r="AU385" s="305"/>
      <c r="AV385" s="305">
        <f>INT(AV383*$Z$304)/100</f>
        <v>0</v>
      </c>
      <c r="AW385" s="305"/>
      <c r="AX385" s="305"/>
      <c r="AY385" s="305"/>
      <c r="AZ385" s="305">
        <f>INT(AZ383*$Z$304)/100</f>
        <v>0</v>
      </c>
      <c r="BA385" s="305"/>
      <c r="BB385" s="305"/>
      <c r="BC385" s="305"/>
      <c r="BD385" s="305">
        <f>INT(BD383*$Z$304)/100</f>
        <v>0</v>
      </c>
      <c r="BE385" s="305"/>
      <c r="BF385" s="305"/>
      <c r="BG385" s="305"/>
      <c r="BH385" s="305">
        <f>INT(BH383*$Z$304)/100</f>
        <v>0</v>
      </c>
      <c r="BI385" s="305"/>
      <c r="BJ385" s="305"/>
      <c r="BK385" s="305"/>
      <c r="BL385" s="305">
        <f>INT(BL383*$Z$304)/100</f>
        <v>0</v>
      </c>
      <c r="BM385" s="305"/>
      <c r="BN385" s="305"/>
      <c r="BO385" s="305"/>
      <c r="BP385" s="305">
        <f>INT(BP383*$Z$304)/100</f>
        <v>0</v>
      </c>
      <c r="BQ385" s="305"/>
      <c r="BR385" s="305"/>
      <c r="BS385" s="305"/>
      <c r="BV385" s="56"/>
      <c r="BW385" s="56"/>
      <c r="BX385" s="56"/>
      <c r="BY385" s="56"/>
      <c r="BZ385" s="56"/>
      <c r="CA385" s="56"/>
      <c r="CB385" s="56"/>
      <c r="CC385" s="56"/>
      <c r="CD385" s="56"/>
      <c r="CE385" s="56"/>
      <c r="CF385" s="56"/>
      <c r="CG385" s="56"/>
      <c r="CH385" s="56"/>
      <c r="CI385" s="56"/>
      <c r="CJ385" s="56"/>
      <c r="CK385" s="56"/>
      <c r="CL385" s="56"/>
      <c r="CM385" s="56"/>
      <c r="CN385" s="56"/>
      <c r="CO385" s="56"/>
      <c r="CP385" s="56"/>
      <c r="CQ385" s="56"/>
      <c r="CR385" s="56"/>
      <c r="CS385" s="56"/>
      <c r="CT385" s="56"/>
      <c r="CU385" s="56"/>
      <c r="CV385" s="56"/>
      <c r="CW385" s="56"/>
      <c r="CX385" s="56"/>
      <c r="CY385" s="56"/>
      <c r="CZ385" s="56"/>
      <c r="DA385" s="56"/>
      <c r="DB385" s="56"/>
      <c r="DC385" s="56"/>
      <c r="DD385" s="56"/>
      <c r="DE385" s="56"/>
      <c r="DF385" s="56"/>
      <c r="DG385" s="56"/>
      <c r="DH385" s="56"/>
      <c r="DI385" s="56"/>
      <c r="DJ385" s="56"/>
      <c r="DK385" s="56"/>
      <c r="DL385" s="56"/>
      <c r="DM385" s="56"/>
      <c r="DN385" s="56"/>
      <c r="DO385" s="56"/>
      <c r="DP385" s="56"/>
      <c r="DQ385" s="56"/>
      <c r="DR385" s="56"/>
      <c r="DS385" s="56"/>
      <c r="DT385" s="56"/>
      <c r="DU385" s="56"/>
      <c r="DV385" s="56"/>
      <c r="DW385" s="56"/>
      <c r="DX385" s="56"/>
      <c r="DY385" s="56"/>
      <c r="DZ385" s="56"/>
      <c r="EA385" s="56"/>
      <c r="EB385" s="56"/>
      <c r="EC385" s="56"/>
      <c r="ED385" s="56"/>
      <c r="EE385" s="56"/>
      <c r="EF385" s="56"/>
      <c r="EG385" s="56"/>
      <c r="EH385" s="56"/>
      <c r="EI385" s="56"/>
      <c r="EJ385" s="56"/>
      <c r="EK385" s="56"/>
      <c r="EL385" s="56"/>
      <c r="EM385" s="56"/>
      <c r="EN385" s="56"/>
      <c r="EO385" s="56"/>
      <c r="EP385" s="56"/>
      <c r="EQ385" s="56"/>
      <c r="ER385" s="56"/>
      <c r="ES385" s="56"/>
      <c r="ET385" s="56"/>
      <c r="EU385" s="56"/>
      <c r="EV385" s="56"/>
      <c r="EW385" s="56"/>
      <c r="EX385" s="56"/>
      <c r="EY385" s="56"/>
      <c r="EZ385" s="56"/>
      <c r="FA385" s="56"/>
      <c r="FB385" s="56"/>
      <c r="FC385" s="56"/>
      <c r="FD385" s="56"/>
      <c r="FE385" s="56"/>
      <c r="FF385" s="56"/>
      <c r="FG385" s="56"/>
      <c r="FH385" s="56"/>
      <c r="FI385" s="56"/>
      <c r="FJ385" s="56"/>
      <c r="FK385" s="56"/>
      <c r="FL385" s="56"/>
      <c r="FM385" s="56"/>
      <c r="FN385" s="56"/>
      <c r="FO385" s="56"/>
      <c r="FP385" s="56"/>
      <c r="FQ385" s="56"/>
      <c r="FR385" s="56"/>
      <c r="FS385" s="56"/>
      <c r="FT385" s="56"/>
      <c r="FU385" s="56"/>
      <c r="FV385" s="56"/>
      <c r="FW385" s="56"/>
      <c r="FX385" s="56"/>
      <c r="FY385" s="56"/>
      <c r="FZ385" s="56"/>
      <c r="GA385" s="56"/>
      <c r="GB385" s="56"/>
      <c r="GC385" s="56"/>
      <c r="GD385" s="56"/>
    </row>
    <row r="386" spans="1:70" ht="10.5" customHeight="1" hidden="1">
      <c r="A386" s="208"/>
      <c r="B386" s="208"/>
      <c r="C386" s="58"/>
      <c r="D386" s="149"/>
      <c r="E386" s="158"/>
      <c r="G386" s="76"/>
      <c r="H386" s="165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K386" s="166"/>
      <c r="AL386" s="167"/>
      <c r="AM386" s="77" t="s">
        <v>297</v>
      </c>
      <c r="AN386" s="7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19"/>
      <c r="BB386" s="119"/>
      <c r="BC386" s="166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7"/>
      <c r="BQ386" s="167"/>
      <c r="BR386" s="167"/>
    </row>
    <row r="387" spans="1:186" s="119" customFormat="1" ht="10.5" customHeight="1" hidden="1">
      <c r="A387" s="202"/>
      <c r="B387" s="202"/>
      <c r="C387" s="58"/>
      <c r="D387" s="149" t="s">
        <v>306</v>
      </c>
      <c r="E387" s="158"/>
      <c r="F387" s="60"/>
      <c r="G387" s="338"/>
      <c r="H387" s="338"/>
      <c r="I387" s="338"/>
      <c r="J387" s="338"/>
      <c r="K387" s="338"/>
      <c r="L387" s="338"/>
      <c r="M387" s="338"/>
      <c r="N387" s="338"/>
      <c r="O387" s="338"/>
      <c r="P387" s="338"/>
      <c r="Q387" s="338"/>
      <c r="R387" s="338"/>
      <c r="S387" s="338"/>
      <c r="T387" s="338"/>
      <c r="U387" s="338"/>
      <c r="V387" s="338"/>
      <c r="W387" s="338"/>
      <c r="X387" s="338"/>
      <c r="BB387" s="56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V387" s="56"/>
      <c r="BW387" s="56"/>
      <c r="BX387" s="56"/>
      <c r="BY387" s="56"/>
      <c r="BZ387" s="56"/>
      <c r="CA387" s="56"/>
      <c r="CB387" s="56"/>
      <c r="CC387" s="56"/>
      <c r="CD387" s="56"/>
      <c r="CE387" s="56"/>
      <c r="CF387" s="56"/>
      <c r="CG387" s="56"/>
      <c r="CH387" s="56"/>
      <c r="CI387" s="56"/>
      <c r="CJ387" s="56"/>
      <c r="CK387" s="56"/>
      <c r="CL387" s="56"/>
      <c r="CM387" s="56"/>
      <c r="CN387" s="56"/>
      <c r="CO387" s="56"/>
      <c r="CP387" s="56"/>
      <c r="CQ387" s="56"/>
      <c r="CR387" s="56"/>
      <c r="CS387" s="56"/>
      <c r="CT387" s="56"/>
      <c r="CU387" s="56"/>
      <c r="CV387" s="56"/>
      <c r="CW387" s="56"/>
      <c r="CX387" s="56"/>
      <c r="CY387" s="56"/>
      <c r="CZ387" s="56"/>
      <c r="DA387" s="56"/>
      <c r="DB387" s="56"/>
      <c r="DC387" s="56"/>
      <c r="DD387" s="56"/>
      <c r="DE387" s="56"/>
      <c r="DF387" s="56"/>
      <c r="DG387" s="56"/>
      <c r="DH387" s="56"/>
      <c r="DI387" s="56"/>
      <c r="DJ387" s="56"/>
      <c r="DK387" s="56"/>
      <c r="DL387" s="56"/>
      <c r="DM387" s="56"/>
      <c r="DN387" s="56"/>
      <c r="DO387" s="56"/>
      <c r="DP387" s="56"/>
      <c r="DQ387" s="56"/>
      <c r="DR387" s="56"/>
      <c r="DS387" s="56"/>
      <c r="DT387" s="56"/>
      <c r="DU387" s="56"/>
      <c r="DV387" s="56"/>
      <c r="DW387" s="56"/>
      <c r="DX387" s="56"/>
      <c r="DY387" s="56"/>
      <c r="DZ387" s="56"/>
      <c r="EA387" s="56"/>
      <c r="EB387" s="56"/>
      <c r="EC387" s="56"/>
      <c r="ED387" s="56"/>
      <c r="EE387" s="56"/>
      <c r="EF387" s="56"/>
      <c r="EG387" s="56"/>
      <c r="EH387" s="56"/>
      <c r="EI387" s="56"/>
      <c r="EJ387" s="56"/>
      <c r="EK387" s="56"/>
      <c r="EL387" s="56"/>
      <c r="EM387" s="56"/>
      <c r="EN387" s="56"/>
      <c r="EO387" s="56"/>
      <c r="EP387" s="56"/>
      <c r="EQ387" s="56"/>
      <c r="ER387" s="56"/>
      <c r="ES387" s="56"/>
      <c r="ET387" s="56"/>
      <c r="EU387" s="56"/>
      <c r="EV387" s="56"/>
      <c r="EW387" s="56"/>
      <c r="EX387" s="56"/>
      <c r="EY387" s="56"/>
      <c r="EZ387" s="56"/>
      <c r="FA387" s="56"/>
      <c r="FB387" s="56"/>
      <c r="FC387" s="56"/>
      <c r="FD387" s="56"/>
      <c r="FE387" s="56"/>
      <c r="FF387" s="56"/>
      <c r="FG387" s="56"/>
      <c r="FH387" s="56"/>
      <c r="FI387" s="56"/>
      <c r="FJ387" s="56"/>
      <c r="FK387" s="56"/>
      <c r="FL387" s="56"/>
      <c r="FM387" s="56"/>
      <c r="FN387" s="56"/>
      <c r="FO387" s="56"/>
      <c r="FP387" s="56"/>
      <c r="FQ387" s="56"/>
      <c r="FR387" s="56"/>
      <c r="FS387" s="56"/>
      <c r="FT387" s="56"/>
      <c r="FU387" s="56"/>
      <c r="FV387" s="56"/>
      <c r="FW387" s="56"/>
      <c r="FX387" s="56"/>
      <c r="FY387" s="56"/>
      <c r="FZ387" s="56"/>
      <c r="GA387" s="56"/>
      <c r="GB387" s="56"/>
      <c r="GC387" s="56"/>
      <c r="GD387" s="56"/>
    </row>
    <row r="388" spans="1:186" ht="10.5" customHeight="1" hidden="1">
      <c r="A388" s="202"/>
      <c r="B388" s="202"/>
      <c r="C388" s="58"/>
      <c r="D388" s="149"/>
      <c r="E388" s="158"/>
      <c r="G388" s="80" t="s">
        <v>41</v>
      </c>
      <c r="H388" s="168" t="s">
        <v>42</v>
      </c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V388" s="119"/>
      <c r="BW388" s="119"/>
      <c r="BX388" s="119"/>
      <c r="BY388" s="119"/>
      <c r="BZ388" s="119"/>
      <c r="CA388" s="119"/>
      <c r="CB388" s="119"/>
      <c r="CC388" s="119"/>
      <c r="CD388" s="119"/>
      <c r="CE388" s="119"/>
      <c r="CF388" s="119"/>
      <c r="CG388" s="119"/>
      <c r="CH388" s="119"/>
      <c r="CI388" s="119"/>
      <c r="CJ388" s="119"/>
      <c r="CK388" s="119"/>
      <c r="CL388" s="119"/>
      <c r="CM388" s="119"/>
      <c r="CN388" s="119"/>
      <c r="CO388" s="119"/>
      <c r="CP388" s="119"/>
      <c r="CQ388" s="119"/>
      <c r="CR388" s="119"/>
      <c r="CS388" s="119"/>
      <c r="CT388" s="119"/>
      <c r="CU388" s="119"/>
      <c r="CV388" s="119"/>
      <c r="CW388" s="119"/>
      <c r="CX388" s="119"/>
      <c r="CY388" s="119"/>
      <c r="CZ388" s="119"/>
      <c r="DA388" s="119"/>
      <c r="DB388" s="119"/>
      <c r="DC388" s="119"/>
      <c r="DD388" s="119"/>
      <c r="DE388" s="119"/>
      <c r="DF388" s="119"/>
      <c r="DG388" s="119"/>
      <c r="DH388" s="119"/>
      <c r="DI388" s="119"/>
      <c r="DJ388" s="119"/>
      <c r="DK388" s="119"/>
      <c r="DL388" s="119"/>
      <c r="DM388" s="119"/>
      <c r="DN388" s="119"/>
      <c r="DO388" s="119"/>
      <c r="DP388" s="119"/>
      <c r="DQ388" s="119"/>
      <c r="DR388" s="119"/>
      <c r="DS388" s="119"/>
      <c r="DT388" s="119"/>
      <c r="DU388" s="119"/>
      <c r="DV388" s="119"/>
      <c r="DW388" s="119"/>
      <c r="DX388" s="119"/>
      <c r="DY388" s="119"/>
      <c r="DZ388" s="119"/>
      <c r="EA388" s="119"/>
      <c r="EB388" s="119"/>
      <c r="EC388" s="119"/>
      <c r="ED388" s="119"/>
      <c r="EE388" s="119"/>
      <c r="EF388" s="119"/>
      <c r="EG388" s="119"/>
      <c r="EH388" s="119"/>
      <c r="EI388" s="119"/>
      <c r="EJ388" s="119"/>
      <c r="EK388" s="119"/>
      <c r="EL388" s="119"/>
      <c r="EM388" s="119"/>
      <c r="EN388" s="119"/>
      <c r="EO388" s="119"/>
      <c r="EP388" s="119"/>
      <c r="EQ388" s="119"/>
      <c r="ER388" s="119"/>
      <c r="ES388" s="119"/>
      <c r="ET388" s="119"/>
      <c r="EU388" s="119"/>
      <c r="EV388" s="119"/>
      <c r="EW388" s="119"/>
      <c r="EX388" s="119"/>
      <c r="EY388" s="119"/>
      <c r="EZ388" s="119"/>
      <c r="FA388" s="119"/>
      <c r="FB388" s="119"/>
      <c r="FC388" s="119"/>
      <c r="FD388" s="119"/>
      <c r="FE388" s="119"/>
      <c r="FF388" s="119"/>
      <c r="FG388" s="119"/>
      <c r="FH388" s="119"/>
      <c r="FI388" s="119"/>
      <c r="FJ388" s="119"/>
      <c r="FK388" s="119"/>
      <c r="FL388" s="119"/>
      <c r="FM388" s="119"/>
      <c r="FN388" s="119"/>
      <c r="FO388" s="119"/>
      <c r="FP388" s="119"/>
      <c r="FQ388" s="119"/>
      <c r="FR388" s="119"/>
      <c r="FS388" s="119"/>
      <c r="FT388" s="119"/>
      <c r="FU388" s="119"/>
      <c r="FV388" s="119"/>
      <c r="FW388" s="119"/>
      <c r="FX388" s="119"/>
      <c r="FY388" s="119"/>
      <c r="FZ388" s="119"/>
      <c r="GA388" s="119"/>
      <c r="GB388" s="119"/>
      <c r="GC388" s="119"/>
      <c r="GD388" s="119"/>
    </row>
    <row r="389" spans="1:186" ht="3.75" customHeight="1" hidden="1">
      <c r="A389" s="202"/>
      <c r="B389" s="202"/>
      <c r="C389" s="58"/>
      <c r="D389" s="149"/>
      <c r="E389" s="158"/>
      <c r="F389" s="119"/>
      <c r="BA389" s="119"/>
      <c r="BV389" s="119"/>
      <c r="BW389" s="119"/>
      <c r="BX389" s="119"/>
      <c r="BY389" s="119"/>
      <c r="BZ389" s="119"/>
      <c r="CA389" s="119"/>
      <c r="CB389" s="119"/>
      <c r="CC389" s="119"/>
      <c r="CD389" s="119"/>
      <c r="CE389" s="119"/>
      <c r="CF389" s="119"/>
      <c r="CG389" s="119"/>
      <c r="CH389" s="119"/>
      <c r="CI389" s="119"/>
      <c r="CJ389" s="119"/>
      <c r="CK389" s="119"/>
      <c r="CL389" s="119"/>
      <c r="CM389" s="119"/>
      <c r="CN389" s="119"/>
      <c r="CO389" s="119"/>
      <c r="CP389" s="119"/>
      <c r="CQ389" s="119"/>
      <c r="CR389" s="119"/>
      <c r="CS389" s="119"/>
      <c r="CT389" s="119"/>
      <c r="CU389" s="119"/>
      <c r="CV389" s="119"/>
      <c r="CW389" s="119"/>
      <c r="CX389" s="119"/>
      <c r="CY389" s="119"/>
      <c r="CZ389" s="119"/>
      <c r="DA389" s="119"/>
      <c r="DB389" s="119"/>
      <c r="DC389" s="119"/>
      <c r="DD389" s="119"/>
      <c r="DE389" s="119"/>
      <c r="DF389" s="119"/>
      <c r="DG389" s="119"/>
      <c r="DH389" s="119"/>
      <c r="DI389" s="119"/>
      <c r="DJ389" s="119"/>
      <c r="DK389" s="119"/>
      <c r="DL389" s="119"/>
      <c r="DM389" s="119"/>
      <c r="DN389" s="119"/>
      <c r="DO389" s="119"/>
      <c r="DP389" s="119"/>
      <c r="DQ389" s="119"/>
      <c r="DR389" s="119"/>
      <c r="DS389" s="119"/>
      <c r="DT389" s="119"/>
      <c r="DU389" s="119"/>
      <c r="DV389" s="119"/>
      <c r="DW389" s="119"/>
      <c r="DX389" s="119"/>
      <c r="DY389" s="119"/>
      <c r="DZ389" s="119"/>
      <c r="EA389" s="119"/>
      <c r="EB389" s="119"/>
      <c r="EC389" s="119"/>
      <c r="ED389" s="119"/>
      <c r="EE389" s="119"/>
      <c r="EF389" s="119"/>
      <c r="EG389" s="119"/>
      <c r="EH389" s="119"/>
      <c r="EI389" s="119"/>
      <c r="EJ389" s="119"/>
      <c r="EK389" s="119"/>
      <c r="EL389" s="119"/>
      <c r="EM389" s="119"/>
      <c r="EN389" s="119"/>
      <c r="EO389" s="119"/>
      <c r="EP389" s="119"/>
      <c r="EQ389" s="119"/>
      <c r="ER389" s="119"/>
      <c r="ES389" s="119"/>
      <c r="ET389" s="119"/>
      <c r="EU389" s="119"/>
      <c r="EV389" s="119"/>
      <c r="EW389" s="119"/>
      <c r="EX389" s="119"/>
      <c r="EY389" s="119"/>
      <c r="EZ389" s="119"/>
      <c r="FA389" s="119"/>
      <c r="FB389" s="119"/>
      <c r="FC389" s="119"/>
      <c r="FD389" s="119"/>
      <c r="FE389" s="119"/>
      <c r="FF389" s="119"/>
      <c r="FG389" s="119"/>
      <c r="FH389" s="119"/>
      <c r="FI389" s="119"/>
      <c r="FJ389" s="119"/>
      <c r="FK389" s="119"/>
      <c r="FL389" s="119"/>
      <c r="FM389" s="119"/>
      <c r="FN389" s="119"/>
      <c r="FO389" s="119"/>
      <c r="FP389" s="119"/>
      <c r="FQ389" s="119"/>
      <c r="FR389" s="119"/>
      <c r="FS389" s="119"/>
      <c r="FT389" s="119"/>
      <c r="FU389" s="119"/>
      <c r="FV389" s="119"/>
      <c r="FW389" s="119"/>
      <c r="FX389" s="119"/>
      <c r="FY389" s="119"/>
      <c r="FZ389" s="119"/>
      <c r="GA389" s="119"/>
      <c r="GB389" s="119"/>
      <c r="GC389" s="119"/>
      <c r="GD389" s="119"/>
    </row>
    <row r="390" spans="1:186" ht="10.5" customHeight="1" hidden="1">
      <c r="A390" s="202"/>
      <c r="B390" s="202"/>
      <c r="C390" s="58"/>
      <c r="D390" s="149"/>
      <c r="E390" s="158"/>
      <c r="G390" s="137" t="s">
        <v>298</v>
      </c>
      <c r="H390" s="78"/>
      <c r="I390" s="78"/>
      <c r="J390" s="78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9"/>
      <c r="AE390" s="54"/>
      <c r="AF390" s="54"/>
      <c r="AG390" s="54"/>
      <c r="AH390" s="54"/>
      <c r="AI390" s="54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119"/>
      <c r="BC390" s="138"/>
      <c r="BD390" s="89"/>
      <c r="BE390" s="89"/>
      <c r="BF390" s="89"/>
      <c r="BG390" s="89"/>
      <c r="BH390" s="89"/>
      <c r="BI390" s="89"/>
      <c r="BJ390" s="89"/>
      <c r="BK390" s="89"/>
      <c r="BL390" s="89"/>
      <c r="BM390" s="89"/>
      <c r="BN390" s="89"/>
      <c r="BO390" s="89"/>
      <c r="BP390" s="89"/>
      <c r="BQ390" s="89"/>
      <c r="BR390" s="89"/>
      <c r="BV390" s="119"/>
      <c r="BW390" s="119"/>
      <c r="BX390" s="119"/>
      <c r="BY390" s="119"/>
      <c r="BZ390" s="119"/>
      <c r="CA390" s="119"/>
      <c r="CB390" s="119"/>
      <c r="CC390" s="119"/>
      <c r="CD390" s="119"/>
      <c r="CE390" s="119"/>
      <c r="CF390" s="119"/>
      <c r="CG390" s="119"/>
      <c r="CH390" s="119"/>
      <c r="CI390" s="119"/>
      <c r="CJ390" s="119"/>
      <c r="CK390" s="119"/>
      <c r="CL390" s="119"/>
      <c r="CM390" s="119"/>
      <c r="CN390" s="119"/>
      <c r="CO390" s="119"/>
      <c r="CP390" s="119"/>
      <c r="CQ390" s="119"/>
      <c r="CR390" s="119"/>
      <c r="CS390" s="119"/>
      <c r="CT390" s="119"/>
      <c r="CU390" s="119"/>
      <c r="CV390" s="119"/>
      <c r="CW390" s="119"/>
      <c r="CX390" s="119"/>
      <c r="CY390" s="119"/>
      <c r="CZ390" s="119"/>
      <c r="DA390" s="119"/>
      <c r="DB390" s="119"/>
      <c r="DC390" s="119"/>
      <c r="DD390" s="119"/>
      <c r="DE390" s="119"/>
      <c r="DF390" s="119"/>
      <c r="DG390" s="119"/>
      <c r="DH390" s="119"/>
      <c r="DI390" s="119"/>
      <c r="DJ390" s="119"/>
      <c r="DK390" s="119"/>
      <c r="DL390" s="119"/>
      <c r="DM390" s="119"/>
      <c r="DN390" s="119"/>
      <c r="DO390" s="119"/>
      <c r="DP390" s="119"/>
      <c r="DQ390" s="119"/>
      <c r="DR390" s="119"/>
      <c r="DS390" s="119"/>
      <c r="DT390" s="119"/>
      <c r="DU390" s="119"/>
      <c r="DV390" s="119"/>
      <c r="DW390" s="119"/>
      <c r="DX390" s="119"/>
      <c r="DY390" s="119"/>
      <c r="DZ390" s="119"/>
      <c r="EA390" s="119"/>
      <c r="EB390" s="119"/>
      <c r="EC390" s="119"/>
      <c r="ED390" s="119"/>
      <c r="EE390" s="119"/>
      <c r="EF390" s="119"/>
      <c r="EG390" s="119"/>
      <c r="EH390" s="119"/>
      <c r="EI390" s="119"/>
      <c r="EJ390" s="119"/>
      <c r="EK390" s="119"/>
      <c r="EL390" s="119"/>
      <c r="EM390" s="119"/>
      <c r="EN390" s="119"/>
      <c r="EO390" s="119"/>
      <c r="EP390" s="119"/>
      <c r="EQ390" s="119"/>
      <c r="ER390" s="119"/>
      <c r="ES390" s="119"/>
      <c r="ET390" s="119"/>
      <c r="EU390" s="119"/>
      <c r="EV390" s="119"/>
      <c r="EW390" s="119"/>
      <c r="EX390" s="119"/>
      <c r="EY390" s="119"/>
      <c r="EZ390" s="119"/>
      <c r="FA390" s="119"/>
      <c r="FB390" s="119"/>
      <c r="FC390" s="119"/>
      <c r="FD390" s="119"/>
      <c r="FE390" s="119"/>
      <c r="FF390" s="119"/>
      <c r="FG390" s="119"/>
      <c r="FH390" s="119"/>
      <c r="FI390" s="119"/>
      <c r="FJ390" s="119"/>
      <c r="FK390" s="119"/>
      <c r="FL390" s="119"/>
      <c r="FM390" s="119"/>
      <c r="FN390" s="119"/>
      <c r="FO390" s="119"/>
      <c r="FP390" s="119"/>
      <c r="FQ390" s="119"/>
      <c r="FR390" s="119"/>
      <c r="FS390" s="119"/>
      <c r="FT390" s="119"/>
      <c r="FU390" s="119"/>
      <c r="FV390" s="119"/>
      <c r="FW390" s="119"/>
      <c r="FX390" s="119"/>
      <c r="FY390" s="119"/>
      <c r="FZ390" s="119"/>
      <c r="GA390" s="119"/>
      <c r="GB390" s="119"/>
      <c r="GC390" s="119"/>
      <c r="GD390" s="119"/>
    </row>
    <row r="391" spans="1:186" ht="10.5" customHeight="1" hidden="1">
      <c r="A391" s="202"/>
      <c r="B391" s="202"/>
      <c r="C391" s="58"/>
      <c r="D391" s="149"/>
      <c r="E391" s="158"/>
      <c r="G391" s="79" t="s">
        <v>299</v>
      </c>
      <c r="H391" s="137" t="s">
        <v>300</v>
      </c>
      <c r="I391" s="137"/>
      <c r="J391" s="137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119"/>
      <c r="BB391" s="119"/>
      <c r="BC391" s="81" t="s">
        <v>45</v>
      </c>
      <c r="BD391" s="169" t="s">
        <v>302</v>
      </c>
      <c r="BE391" s="30"/>
      <c r="BF391" s="82"/>
      <c r="BG391" s="30"/>
      <c r="BH391" s="30"/>
      <c r="BI391" s="82"/>
      <c r="BJ391" s="82"/>
      <c r="BK391" s="82"/>
      <c r="BL391" s="82"/>
      <c r="BM391" s="82"/>
      <c r="BN391" s="82"/>
      <c r="BO391" s="82"/>
      <c r="BP391" s="82"/>
      <c r="BQ391" s="82"/>
      <c r="BR391" s="83"/>
      <c r="BV391" s="119"/>
      <c r="BW391" s="119"/>
      <c r="BX391" s="119"/>
      <c r="BY391" s="119"/>
      <c r="BZ391" s="119"/>
      <c r="CA391" s="119"/>
      <c r="CB391" s="119"/>
      <c r="CC391" s="119"/>
      <c r="CD391" s="119"/>
      <c r="CE391" s="119"/>
      <c r="CF391" s="119"/>
      <c r="CG391" s="119"/>
      <c r="CH391" s="119"/>
      <c r="CI391" s="119"/>
      <c r="CJ391" s="119"/>
      <c r="CK391" s="119"/>
      <c r="CL391" s="119"/>
      <c r="CM391" s="119"/>
      <c r="CN391" s="119"/>
      <c r="CO391" s="119"/>
      <c r="CP391" s="119"/>
      <c r="CQ391" s="119"/>
      <c r="CR391" s="119"/>
      <c r="CS391" s="119"/>
      <c r="CT391" s="119"/>
      <c r="CU391" s="119"/>
      <c r="CV391" s="119"/>
      <c r="CW391" s="119"/>
      <c r="CX391" s="119"/>
      <c r="CY391" s="119"/>
      <c r="CZ391" s="119"/>
      <c r="DA391" s="119"/>
      <c r="DB391" s="119"/>
      <c r="DC391" s="119"/>
      <c r="DD391" s="119"/>
      <c r="DE391" s="119"/>
      <c r="DF391" s="119"/>
      <c r="DG391" s="119"/>
      <c r="DH391" s="119"/>
      <c r="DI391" s="119"/>
      <c r="DJ391" s="119"/>
      <c r="DK391" s="119"/>
      <c r="DL391" s="119"/>
      <c r="DM391" s="119"/>
      <c r="DN391" s="119"/>
      <c r="DO391" s="119"/>
      <c r="DP391" s="119"/>
      <c r="DQ391" s="119"/>
      <c r="DR391" s="119"/>
      <c r="DS391" s="119"/>
      <c r="DT391" s="119"/>
      <c r="DU391" s="119"/>
      <c r="DV391" s="119"/>
      <c r="DW391" s="119"/>
      <c r="DX391" s="119"/>
      <c r="DY391" s="119"/>
      <c r="DZ391" s="119"/>
      <c r="EA391" s="119"/>
      <c r="EB391" s="119"/>
      <c r="EC391" s="119"/>
      <c r="ED391" s="119"/>
      <c r="EE391" s="119"/>
      <c r="EF391" s="119"/>
      <c r="EG391" s="119"/>
      <c r="EH391" s="119"/>
      <c r="EI391" s="119"/>
      <c r="EJ391" s="119"/>
      <c r="EK391" s="119"/>
      <c r="EL391" s="119"/>
      <c r="EM391" s="119"/>
      <c r="EN391" s="119"/>
      <c r="EO391" s="119"/>
      <c r="EP391" s="119"/>
      <c r="EQ391" s="119"/>
      <c r="ER391" s="119"/>
      <c r="ES391" s="119"/>
      <c r="ET391" s="119"/>
      <c r="EU391" s="119"/>
      <c r="EV391" s="119"/>
      <c r="EW391" s="119"/>
      <c r="EX391" s="119"/>
      <c r="EY391" s="119"/>
      <c r="EZ391" s="119"/>
      <c r="FA391" s="119"/>
      <c r="FB391" s="119"/>
      <c r="FC391" s="119"/>
      <c r="FD391" s="119"/>
      <c r="FE391" s="119"/>
      <c r="FF391" s="119"/>
      <c r="FG391" s="119"/>
      <c r="FH391" s="119"/>
      <c r="FI391" s="119"/>
      <c r="FJ391" s="119"/>
      <c r="FK391" s="119"/>
      <c r="FL391" s="119"/>
      <c r="FM391" s="119"/>
      <c r="FN391" s="119"/>
      <c r="FO391" s="119"/>
      <c r="FP391" s="119"/>
      <c r="FQ391" s="119"/>
      <c r="FR391" s="119"/>
      <c r="FS391" s="119"/>
      <c r="FT391" s="119"/>
      <c r="FU391" s="119"/>
      <c r="FV391" s="119"/>
      <c r="FW391" s="119"/>
      <c r="FX391" s="119"/>
      <c r="FY391" s="119"/>
      <c r="FZ391" s="119"/>
      <c r="GA391" s="119"/>
      <c r="GB391" s="119"/>
      <c r="GC391" s="119"/>
      <c r="GD391" s="119"/>
    </row>
    <row r="392" spans="1:186" ht="10.5" customHeight="1" hidden="1">
      <c r="A392" s="202"/>
      <c r="B392" s="202"/>
      <c r="C392" s="58"/>
      <c r="D392" s="149"/>
      <c r="E392" s="158"/>
      <c r="G392" s="79" t="s">
        <v>299</v>
      </c>
      <c r="H392" s="137" t="s">
        <v>301</v>
      </c>
      <c r="I392" s="137"/>
      <c r="J392" s="137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  <c r="AF392" s="119"/>
      <c r="AG392" s="11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119"/>
      <c r="BB392" s="119"/>
      <c r="BC392" s="166" t="s">
        <v>43</v>
      </c>
      <c r="BD392" s="304">
        <f>BD313</f>
        <v>0</v>
      </c>
      <c r="BE392" s="304"/>
      <c r="BF392" s="304"/>
      <c r="BG392" s="304"/>
      <c r="BH392" s="304"/>
      <c r="BI392" s="304"/>
      <c r="BJ392" s="304"/>
      <c r="BK392" s="304"/>
      <c r="BL392" s="304"/>
      <c r="BM392" s="304"/>
      <c r="BN392" s="304"/>
      <c r="BO392" s="304"/>
      <c r="BP392" s="304"/>
      <c r="BQ392" s="304"/>
      <c r="BR392" s="304"/>
      <c r="BV392" s="119"/>
      <c r="BW392" s="119"/>
      <c r="BX392" s="119"/>
      <c r="BY392" s="119"/>
      <c r="BZ392" s="119"/>
      <c r="CA392" s="119"/>
      <c r="CB392" s="119"/>
      <c r="CC392" s="119"/>
      <c r="CD392" s="119"/>
      <c r="CE392" s="119"/>
      <c r="CF392" s="119"/>
      <c r="CG392" s="119"/>
      <c r="CH392" s="119"/>
      <c r="CI392" s="119"/>
      <c r="CJ392" s="119"/>
      <c r="CK392" s="119"/>
      <c r="CL392" s="119"/>
      <c r="CM392" s="119"/>
      <c r="CN392" s="119"/>
      <c r="CO392" s="119"/>
      <c r="CP392" s="119"/>
      <c r="CQ392" s="119"/>
      <c r="CR392" s="119"/>
      <c r="CS392" s="119"/>
      <c r="CT392" s="119"/>
      <c r="CU392" s="119"/>
      <c r="CV392" s="119"/>
      <c r="CW392" s="119"/>
      <c r="CX392" s="119"/>
      <c r="CY392" s="119"/>
      <c r="CZ392" s="119"/>
      <c r="DA392" s="119"/>
      <c r="DB392" s="119"/>
      <c r="DC392" s="119"/>
      <c r="DD392" s="119"/>
      <c r="DE392" s="119"/>
      <c r="DF392" s="119"/>
      <c r="DG392" s="119"/>
      <c r="DH392" s="119"/>
      <c r="DI392" s="119"/>
      <c r="DJ392" s="119"/>
      <c r="DK392" s="119"/>
      <c r="DL392" s="119"/>
      <c r="DM392" s="119"/>
      <c r="DN392" s="119"/>
      <c r="DO392" s="119"/>
      <c r="DP392" s="119"/>
      <c r="DQ392" s="119"/>
      <c r="DR392" s="119"/>
      <c r="DS392" s="119"/>
      <c r="DT392" s="119"/>
      <c r="DU392" s="119"/>
      <c r="DV392" s="119"/>
      <c r="DW392" s="119"/>
      <c r="DX392" s="119"/>
      <c r="DY392" s="119"/>
      <c r="DZ392" s="119"/>
      <c r="EA392" s="119"/>
      <c r="EB392" s="119"/>
      <c r="EC392" s="119"/>
      <c r="ED392" s="119"/>
      <c r="EE392" s="119"/>
      <c r="EF392" s="119"/>
      <c r="EG392" s="119"/>
      <c r="EH392" s="119"/>
      <c r="EI392" s="119"/>
      <c r="EJ392" s="119"/>
      <c r="EK392" s="119"/>
      <c r="EL392" s="119"/>
      <c r="EM392" s="119"/>
      <c r="EN392" s="119"/>
      <c r="EO392" s="119"/>
      <c r="EP392" s="119"/>
      <c r="EQ392" s="119"/>
      <c r="ER392" s="119"/>
      <c r="ES392" s="119"/>
      <c r="ET392" s="119"/>
      <c r="EU392" s="119"/>
      <c r="EV392" s="119"/>
      <c r="EW392" s="119"/>
      <c r="EX392" s="119"/>
      <c r="EY392" s="119"/>
      <c r="EZ392" s="119"/>
      <c r="FA392" s="119"/>
      <c r="FB392" s="119"/>
      <c r="FC392" s="119"/>
      <c r="FD392" s="119"/>
      <c r="FE392" s="119"/>
      <c r="FF392" s="119"/>
      <c r="FG392" s="119"/>
      <c r="FH392" s="119"/>
      <c r="FI392" s="119"/>
      <c r="FJ392" s="119"/>
      <c r="FK392" s="119"/>
      <c r="FL392" s="119"/>
      <c r="FM392" s="119"/>
      <c r="FN392" s="119"/>
      <c r="FO392" s="119"/>
      <c r="FP392" s="119"/>
      <c r="FQ392" s="119"/>
      <c r="FR392" s="119"/>
      <c r="FS392" s="119"/>
      <c r="FT392" s="119"/>
      <c r="FU392" s="119"/>
      <c r="FV392" s="119"/>
      <c r="FW392" s="119"/>
      <c r="FX392" s="119"/>
      <c r="FY392" s="119"/>
      <c r="FZ392" s="119"/>
      <c r="GA392" s="119"/>
      <c r="GB392" s="119"/>
      <c r="GC392" s="119"/>
      <c r="GD392" s="119"/>
    </row>
    <row r="393" spans="1:186" ht="10.5" customHeight="1" hidden="1">
      <c r="A393" s="202"/>
      <c r="B393" s="202"/>
      <c r="C393" s="58"/>
      <c r="D393" s="149"/>
      <c r="E393" s="56"/>
      <c r="G393" s="137"/>
      <c r="H393" s="137"/>
      <c r="I393" s="137" t="s">
        <v>327</v>
      </c>
      <c r="J393" s="137"/>
      <c r="AE393" s="119"/>
      <c r="AF393" s="119"/>
      <c r="AG393" s="11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119"/>
      <c r="BB393" s="119"/>
      <c r="BC393" s="166" t="s">
        <v>44</v>
      </c>
      <c r="BD393" s="302">
        <f>BD354</f>
        <v>0</v>
      </c>
      <c r="BE393" s="303"/>
      <c r="BF393" s="303"/>
      <c r="BG393" s="303"/>
      <c r="BH393" s="303"/>
      <c r="BI393" s="303"/>
      <c r="BJ393" s="303"/>
      <c r="BK393" s="303"/>
      <c r="BL393" s="303"/>
      <c r="BM393" s="303"/>
      <c r="BN393" s="303"/>
      <c r="BO393" s="303"/>
      <c r="BP393" s="303"/>
      <c r="BQ393" s="303"/>
      <c r="BR393" s="303"/>
      <c r="BV393" s="119"/>
      <c r="BW393" s="119"/>
      <c r="BX393" s="119"/>
      <c r="BY393" s="119"/>
      <c r="BZ393" s="119"/>
      <c r="CA393" s="119"/>
      <c r="CB393" s="119"/>
      <c r="CC393" s="119"/>
      <c r="CD393" s="119"/>
      <c r="CE393" s="119"/>
      <c r="CF393" s="119"/>
      <c r="CG393" s="119"/>
      <c r="CH393" s="119"/>
      <c r="CI393" s="119"/>
      <c r="CJ393" s="119"/>
      <c r="CK393" s="119"/>
      <c r="CL393" s="119"/>
      <c r="CM393" s="119"/>
      <c r="CN393" s="119"/>
      <c r="CO393" s="119"/>
      <c r="CP393" s="119"/>
      <c r="CQ393" s="119"/>
      <c r="CR393" s="119"/>
      <c r="CS393" s="119"/>
      <c r="CT393" s="119"/>
      <c r="CU393" s="119"/>
      <c r="CV393" s="119"/>
      <c r="CW393" s="119"/>
      <c r="CX393" s="119"/>
      <c r="CY393" s="119"/>
      <c r="CZ393" s="119"/>
      <c r="DA393" s="119"/>
      <c r="DB393" s="119"/>
      <c r="DC393" s="119"/>
      <c r="DD393" s="119"/>
      <c r="DE393" s="119"/>
      <c r="DF393" s="119"/>
      <c r="DG393" s="119"/>
      <c r="DH393" s="119"/>
      <c r="DI393" s="119"/>
      <c r="DJ393" s="119"/>
      <c r="DK393" s="119"/>
      <c r="DL393" s="119"/>
      <c r="DM393" s="119"/>
      <c r="DN393" s="119"/>
      <c r="DO393" s="119"/>
      <c r="DP393" s="119"/>
      <c r="DQ393" s="119"/>
      <c r="DR393" s="119"/>
      <c r="DS393" s="119"/>
      <c r="DT393" s="119"/>
      <c r="DU393" s="119"/>
      <c r="DV393" s="119"/>
      <c r="DW393" s="119"/>
      <c r="DX393" s="119"/>
      <c r="DY393" s="119"/>
      <c r="DZ393" s="119"/>
      <c r="EA393" s="119"/>
      <c r="EB393" s="119"/>
      <c r="EC393" s="119"/>
      <c r="ED393" s="119"/>
      <c r="EE393" s="119"/>
      <c r="EF393" s="119"/>
      <c r="EG393" s="119"/>
      <c r="EH393" s="119"/>
      <c r="EI393" s="119"/>
      <c r="EJ393" s="119"/>
      <c r="EK393" s="119"/>
      <c r="EL393" s="119"/>
      <c r="EM393" s="119"/>
      <c r="EN393" s="119"/>
      <c r="EO393" s="119"/>
      <c r="EP393" s="119"/>
      <c r="EQ393" s="119"/>
      <c r="ER393" s="119"/>
      <c r="ES393" s="119"/>
      <c r="ET393" s="119"/>
      <c r="EU393" s="119"/>
      <c r="EV393" s="119"/>
      <c r="EW393" s="119"/>
      <c r="EX393" s="119"/>
      <c r="EY393" s="119"/>
      <c r="EZ393" s="119"/>
      <c r="FA393" s="119"/>
      <c r="FB393" s="119"/>
      <c r="FC393" s="119"/>
      <c r="FD393" s="119"/>
      <c r="FE393" s="119"/>
      <c r="FF393" s="119"/>
      <c r="FG393" s="119"/>
      <c r="FH393" s="119"/>
      <c r="FI393" s="119"/>
      <c r="FJ393" s="119"/>
      <c r="FK393" s="119"/>
      <c r="FL393" s="119"/>
      <c r="FM393" s="119"/>
      <c r="FN393" s="119"/>
      <c r="FO393" s="119"/>
      <c r="FP393" s="119"/>
      <c r="FQ393" s="119"/>
      <c r="FR393" s="119"/>
      <c r="FS393" s="119"/>
      <c r="FT393" s="119"/>
      <c r="FU393" s="119"/>
      <c r="FV393" s="119"/>
      <c r="FW393" s="119"/>
      <c r="FX393" s="119"/>
      <c r="FY393" s="119"/>
      <c r="FZ393" s="119"/>
      <c r="GA393" s="119"/>
      <c r="GB393" s="119"/>
      <c r="GC393" s="119"/>
      <c r="GD393" s="119"/>
    </row>
    <row r="394" spans="1:186" ht="10.5" customHeight="1" hidden="1">
      <c r="A394" s="202"/>
      <c r="B394" s="202"/>
      <c r="C394" s="58"/>
      <c r="D394" s="149"/>
      <c r="E394" s="158"/>
      <c r="I394" s="137" t="s">
        <v>328</v>
      </c>
      <c r="AE394" s="119"/>
      <c r="AF394" s="119"/>
      <c r="AG394" s="11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119"/>
      <c r="BB394" s="119"/>
      <c r="BC394" s="166" t="s">
        <v>46</v>
      </c>
      <c r="BD394" s="301" t="str">
        <f>BD355</f>
        <v> - </v>
      </c>
      <c r="BE394" s="301"/>
      <c r="BF394" s="301"/>
      <c r="BG394" s="301"/>
      <c r="BH394" s="301"/>
      <c r="BI394" s="301"/>
      <c r="BJ394" s="301"/>
      <c r="BK394" s="301"/>
      <c r="BL394" s="301"/>
      <c r="BM394" s="301"/>
      <c r="BN394" s="301"/>
      <c r="BO394" s="301"/>
      <c r="BP394" s="301"/>
      <c r="BQ394" s="301"/>
      <c r="BR394" s="301"/>
      <c r="BV394" s="119"/>
      <c r="BW394" s="119"/>
      <c r="BX394" s="119"/>
      <c r="BY394" s="119"/>
      <c r="BZ394" s="119"/>
      <c r="CA394" s="119"/>
      <c r="CB394" s="119"/>
      <c r="CC394" s="119"/>
      <c r="CD394" s="119"/>
      <c r="CE394" s="119"/>
      <c r="CF394" s="119"/>
      <c r="CG394" s="119"/>
      <c r="CH394" s="119"/>
      <c r="CI394" s="119"/>
      <c r="CJ394" s="119"/>
      <c r="CK394" s="119"/>
      <c r="CL394" s="119"/>
      <c r="CM394" s="119"/>
      <c r="CN394" s="119"/>
      <c r="CO394" s="119"/>
      <c r="CP394" s="119"/>
      <c r="CQ394" s="119"/>
      <c r="CR394" s="119"/>
      <c r="CS394" s="119"/>
      <c r="CT394" s="119"/>
      <c r="CU394" s="119"/>
      <c r="CV394" s="119"/>
      <c r="CW394" s="119"/>
      <c r="CX394" s="119"/>
      <c r="CY394" s="119"/>
      <c r="CZ394" s="119"/>
      <c r="DA394" s="119"/>
      <c r="DB394" s="119"/>
      <c r="DC394" s="119"/>
      <c r="DD394" s="119"/>
      <c r="DE394" s="119"/>
      <c r="DF394" s="119"/>
      <c r="DG394" s="119"/>
      <c r="DH394" s="119"/>
      <c r="DI394" s="119"/>
      <c r="DJ394" s="119"/>
      <c r="DK394" s="119"/>
      <c r="DL394" s="119"/>
      <c r="DM394" s="119"/>
      <c r="DN394" s="119"/>
      <c r="DO394" s="119"/>
      <c r="DP394" s="119"/>
      <c r="DQ394" s="119"/>
      <c r="DR394" s="119"/>
      <c r="DS394" s="119"/>
      <c r="DT394" s="119"/>
      <c r="DU394" s="119"/>
      <c r="DV394" s="119"/>
      <c r="DW394" s="119"/>
      <c r="DX394" s="119"/>
      <c r="DY394" s="119"/>
      <c r="DZ394" s="119"/>
      <c r="EA394" s="119"/>
      <c r="EB394" s="119"/>
      <c r="EC394" s="119"/>
      <c r="ED394" s="119"/>
      <c r="EE394" s="119"/>
      <c r="EF394" s="119"/>
      <c r="EG394" s="119"/>
      <c r="EH394" s="119"/>
      <c r="EI394" s="119"/>
      <c r="EJ394" s="119"/>
      <c r="EK394" s="119"/>
      <c r="EL394" s="119"/>
      <c r="EM394" s="119"/>
      <c r="EN394" s="119"/>
      <c r="EO394" s="119"/>
      <c r="EP394" s="119"/>
      <c r="EQ394" s="119"/>
      <c r="ER394" s="119"/>
      <c r="ES394" s="119"/>
      <c r="ET394" s="119"/>
      <c r="EU394" s="119"/>
      <c r="EV394" s="119"/>
      <c r="EW394" s="119"/>
      <c r="EX394" s="119"/>
      <c r="EY394" s="119"/>
      <c r="EZ394" s="119"/>
      <c r="FA394" s="119"/>
      <c r="FB394" s="119"/>
      <c r="FC394" s="119"/>
      <c r="FD394" s="119"/>
      <c r="FE394" s="119"/>
      <c r="FF394" s="119"/>
      <c r="FG394" s="119"/>
      <c r="FH394" s="119"/>
      <c r="FI394" s="119"/>
      <c r="FJ394" s="119"/>
      <c r="FK394" s="119"/>
      <c r="FL394" s="119"/>
      <c r="FM394" s="119"/>
      <c r="FN394" s="119"/>
      <c r="FO394" s="119"/>
      <c r="FP394" s="119"/>
      <c r="FQ394" s="119"/>
      <c r="FR394" s="119"/>
      <c r="FS394" s="119"/>
      <c r="FT394" s="119"/>
      <c r="FU394" s="119"/>
      <c r="FV394" s="119"/>
      <c r="FW394" s="119"/>
      <c r="FX394" s="119"/>
      <c r="FY394" s="119"/>
      <c r="FZ394" s="119"/>
      <c r="GA394" s="119"/>
      <c r="GB394" s="119"/>
      <c r="GC394" s="119"/>
      <c r="GD394" s="119"/>
    </row>
    <row r="395" spans="1:36" ht="3.75" customHeight="1" hidden="1">
      <c r="A395" s="202" t="s">
        <v>323</v>
      </c>
      <c r="B395" s="202" t="s">
        <v>323</v>
      </c>
      <c r="C395" s="58"/>
      <c r="D395" s="149"/>
      <c r="E395" s="158" t="s">
        <v>47</v>
      </c>
      <c r="F395" s="30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30"/>
    </row>
    <row r="396" spans="1:155" ht="12.75">
      <c r="A396" s="184"/>
      <c r="B396" s="184"/>
      <c r="F396" s="28"/>
      <c r="G396" s="28"/>
      <c r="H396" s="28"/>
      <c r="BT396" s="96"/>
      <c r="BU396" s="96"/>
      <c r="BV396" s="96"/>
      <c r="BW396" s="96"/>
      <c r="BX396" s="96"/>
      <c r="BY396" s="96"/>
      <c r="BZ396" s="96"/>
      <c r="CA396" s="96"/>
      <c r="CB396" s="96"/>
      <c r="CC396" s="96"/>
      <c r="CD396" s="96"/>
      <c r="CE396" s="96"/>
      <c r="CF396" s="96"/>
      <c r="CG396" s="96"/>
      <c r="CH396" s="96"/>
      <c r="CI396" s="96"/>
      <c r="CJ396" s="96"/>
      <c r="CK396" s="96"/>
      <c r="CL396" s="96"/>
      <c r="CM396" s="96"/>
      <c r="CN396" s="96"/>
      <c r="CO396" s="96"/>
      <c r="CP396" s="96"/>
      <c r="CQ396" s="96"/>
      <c r="CR396" s="96"/>
      <c r="CS396" s="96"/>
      <c r="CT396" s="96"/>
      <c r="CU396" s="96"/>
      <c r="CV396" s="96"/>
      <c r="CW396" s="96"/>
      <c r="CX396" s="96"/>
      <c r="CY396" s="96"/>
      <c r="CZ396" s="96"/>
      <c r="DA396" s="96"/>
      <c r="DB396" s="96"/>
      <c r="DC396" s="96"/>
      <c r="DD396" s="96"/>
      <c r="DE396" s="96"/>
      <c r="DF396" s="96"/>
      <c r="DG396" s="96"/>
      <c r="DH396" s="96"/>
      <c r="DI396" s="96"/>
      <c r="DJ396" s="96"/>
      <c r="DK396" s="96"/>
      <c r="DL396" s="96"/>
      <c r="DM396" s="96"/>
      <c r="DN396" s="96"/>
      <c r="DO396" s="96"/>
      <c r="DP396" s="96"/>
      <c r="DQ396" s="96"/>
      <c r="DR396" s="96"/>
      <c r="DS396" s="96"/>
      <c r="DT396" s="96"/>
      <c r="DU396" s="96"/>
      <c r="DV396" s="96"/>
      <c r="DW396" s="96"/>
      <c r="DX396" s="96"/>
      <c r="DY396" s="96"/>
      <c r="DZ396" s="96"/>
      <c r="EA396" s="96"/>
      <c r="EB396" s="96"/>
      <c r="EC396" s="96"/>
      <c r="ED396" s="96"/>
      <c r="EE396" s="96"/>
      <c r="EF396" s="96"/>
      <c r="EG396" s="96"/>
      <c r="EH396" s="96"/>
      <c r="EI396" s="96"/>
      <c r="EJ396" s="96"/>
      <c r="EK396" s="96"/>
      <c r="EL396" s="96"/>
      <c r="EM396" s="96"/>
      <c r="EN396" s="96"/>
      <c r="EO396" s="96"/>
      <c r="EP396" s="96"/>
      <c r="EQ396" s="96"/>
      <c r="ER396" s="96"/>
      <c r="ES396" s="96"/>
      <c r="ET396" s="96"/>
      <c r="EU396" s="96"/>
      <c r="EV396" s="96"/>
      <c r="EW396" s="96"/>
      <c r="EX396" s="96"/>
      <c r="EY396" s="96"/>
    </row>
    <row r="397" spans="6:8" ht="12.75">
      <c r="F397" s="28"/>
      <c r="G397" s="28"/>
      <c r="H397" s="28"/>
    </row>
    <row r="398" spans="6:9" ht="12.75">
      <c r="F398" s="28"/>
      <c r="G398" s="28"/>
      <c r="H398" s="28"/>
      <c r="I398" s="28"/>
    </row>
    <row r="409" ht="12.75">
      <c r="E409" s="86"/>
    </row>
    <row r="415" ht="12.75">
      <c r="E415" s="32"/>
    </row>
    <row r="416" ht="12.75">
      <c r="E416" s="49"/>
    </row>
    <row r="417" ht="12.75">
      <c r="E417" s="49"/>
    </row>
    <row r="418" ht="12.75">
      <c r="E418" s="49"/>
    </row>
    <row r="419" ht="12.75">
      <c r="E419" s="49"/>
    </row>
    <row r="420" ht="12.75">
      <c r="E420" s="67"/>
    </row>
    <row r="421" ht="12.75">
      <c r="E421" s="63"/>
    </row>
    <row r="422" ht="12.75">
      <c r="E422" s="49"/>
    </row>
    <row r="423" ht="12.75">
      <c r="E423" s="63"/>
    </row>
    <row r="428" ht="12.75">
      <c r="E428" s="49"/>
    </row>
    <row r="429" ht="12.75">
      <c r="E429" s="110"/>
    </row>
    <row r="430" ht="12.75">
      <c r="E430" s="49"/>
    </row>
    <row r="431" ht="12.75">
      <c r="E431" s="49"/>
    </row>
    <row r="432" ht="12.75">
      <c r="E432" s="49"/>
    </row>
    <row r="433" ht="12.75">
      <c r="E433" s="49"/>
    </row>
    <row r="434" ht="12.75">
      <c r="E434" s="49"/>
    </row>
    <row r="435" ht="12.75">
      <c r="E435" s="49"/>
    </row>
    <row r="436" ht="12.75">
      <c r="E436" s="49"/>
    </row>
    <row r="437" ht="12.75">
      <c r="E437" s="49"/>
    </row>
    <row r="438" ht="12.75">
      <c r="E438" s="63"/>
    </row>
    <row r="439" ht="12.75">
      <c r="E439" s="63"/>
    </row>
    <row r="440" ht="12.75">
      <c r="E440" s="67"/>
    </row>
    <row r="441" ht="12.75">
      <c r="E441" s="68"/>
    </row>
    <row r="442" ht="12.75">
      <c r="E442" s="68"/>
    </row>
    <row r="443" ht="12.75">
      <c r="E443" s="68"/>
    </row>
    <row r="444" ht="12.75">
      <c r="E444" s="68"/>
    </row>
    <row r="445" ht="12.75">
      <c r="E445" s="68"/>
    </row>
    <row r="446" ht="12.75">
      <c r="E446" s="68"/>
    </row>
    <row r="447" ht="12.75">
      <c r="E447" s="68"/>
    </row>
    <row r="448" ht="12.75">
      <c r="E448" s="68"/>
    </row>
    <row r="449" ht="12.75">
      <c r="E449" s="68"/>
    </row>
    <row r="450" ht="12.75">
      <c r="E450" s="68"/>
    </row>
    <row r="451" ht="12.75">
      <c r="E451" s="68"/>
    </row>
    <row r="452" ht="12.75">
      <c r="E452" s="68"/>
    </row>
    <row r="453" ht="12.75">
      <c r="E453" s="68"/>
    </row>
    <row r="454" ht="12.75">
      <c r="E454" s="68"/>
    </row>
    <row r="455" ht="12.75">
      <c r="E455" s="68"/>
    </row>
    <row r="456" ht="12.75">
      <c r="E456" s="68"/>
    </row>
    <row r="457" ht="12.75">
      <c r="E457" s="68"/>
    </row>
    <row r="458" ht="12.75">
      <c r="E458" s="68"/>
    </row>
    <row r="459" ht="12.75">
      <c r="E459" s="68"/>
    </row>
    <row r="460" ht="12.75">
      <c r="E460" s="74"/>
    </row>
    <row r="461" ht="12.75">
      <c r="E461" s="67"/>
    </row>
    <row r="462" ht="12.75">
      <c r="E462" s="67"/>
    </row>
    <row r="463" ht="12.75">
      <c r="E463" s="67"/>
    </row>
    <row r="464" ht="12.75">
      <c r="E464" s="49"/>
    </row>
    <row r="465" ht="12.75">
      <c r="E465" s="110"/>
    </row>
    <row r="466" ht="12.75">
      <c r="E466" s="49"/>
    </row>
    <row r="467" ht="12.75">
      <c r="E467" s="49"/>
    </row>
    <row r="468" ht="12.75">
      <c r="E468" s="49"/>
    </row>
    <row r="469" ht="12.75">
      <c r="E469" s="49"/>
    </row>
    <row r="470" ht="12.75">
      <c r="E470" s="49"/>
    </row>
    <row r="471" ht="12.75">
      <c r="E471" s="49"/>
    </row>
    <row r="472" ht="12.75">
      <c r="E472" s="49"/>
    </row>
    <row r="473" ht="12.75">
      <c r="E473" s="49"/>
    </row>
    <row r="474" ht="12.75">
      <c r="E474" s="63"/>
    </row>
    <row r="475" ht="12.75">
      <c r="E475" s="63"/>
    </row>
    <row r="476" ht="12.75">
      <c r="E476" s="67"/>
    </row>
    <row r="477" ht="12.75">
      <c r="E477" s="68"/>
    </row>
    <row r="478" ht="12.75">
      <c r="E478" s="68"/>
    </row>
    <row r="479" ht="12.75">
      <c r="E479" s="68"/>
    </row>
    <row r="480" ht="12.75">
      <c r="E480" s="68"/>
    </row>
    <row r="481" ht="12.75">
      <c r="E481" s="68"/>
    </row>
    <row r="482" ht="12.75">
      <c r="E482" s="68"/>
    </row>
    <row r="483" ht="12.75">
      <c r="E483" s="68"/>
    </row>
    <row r="484" ht="12.75">
      <c r="E484" s="68"/>
    </row>
    <row r="485" ht="12.75">
      <c r="E485" s="68"/>
    </row>
    <row r="486" ht="12.75">
      <c r="E486" s="68"/>
    </row>
    <row r="487" ht="12.75">
      <c r="E487" s="68"/>
    </row>
    <row r="488" ht="12.75">
      <c r="E488" s="68"/>
    </row>
    <row r="489" ht="12.75">
      <c r="E489" s="68"/>
    </row>
    <row r="490" ht="12.75">
      <c r="E490" s="68"/>
    </row>
    <row r="491" ht="12.75">
      <c r="E491" s="68"/>
    </row>
    <row r="492" ht="12.75">
      <c r="E492" s="68"/>
    </row>
    <row r="493" ht="12.75">
      <c r="E493" s="68"/>
    </row>
    <row r="494" ht="12.75">
      <c r="E494" s="68"/>
    </row>
    <row r="495" ht="12.75">
      <c r="E495" s="68"/>
    </row>
    <row r="496" ht="12.75">
      <c r="E496" s="74"/>
    </row>
    <row r="497" ht="12.75">
      <c r="E497" s="67"/>
    </row>
    <row r="498" ht="12.75">
      <c r="E498" s="67"/>
    </row>
    <row r="499" ht="12.75">
      <c r="E499" s="67"/>
    </row>
    <row r="500" ht="12.75">
      <c r="E500" s="67"/>
    </row>
    <row r="501" ht="12.75">
      <c r="E501" s="49"/>
    </row>
    <row r="502" ht="12.75">
      <c r="E502" s="49"/>
    </row>
    <row r="503" ht="12.75">
      <c r="E503" s="110"/>
    </row>
    <row r="504" ht="12.75">
      <c r="E504" s="49"/>
    </row>
    <row r="505" ht="12.75">
      <c r="E505" s="49"/>
    </row>
    <row r="506" ht="12.75">
      <c r="E506" s="49"/>
    </row>
    <row r="507" ht="12.75">
      <c r="E507" s="49"/>
    </row>
    <row r="508" ht="12.75">
      <c r="E508" s="49"/>
    </row>
    <row r="509" ht="12.75">
      <c r="E509" s="49"/>
    </row>
    <row r="510" ht="12.75">
      <c r="E510" s="49"/>
    </row>
    <row r="511" ht="12.75">
      <c r="E511" s="49"/>
    </row>
    <row r="539" ht="12.75">
      <c r="E539" s="87"/>
    </row>
    <row r="547" ht="12.75">
      <c r="E547" s="32"/>
    </row>
    <row r="566" ht="12.75">
      <c r="E566" s="86"/>
    </row>
    <row r="581" ht="12.75">
      <c r="E581" s="31" t="s">
        <v>47</v>
      </c>
    </row>
  </sheetData>
  <sheetProtection sheet="1"/>
  <mergeCells count="3211">
    <mergeCell ref="G97:I97"/>
    <mergeCell ref="J97:N97"/>
    <mergeCell ref="O97:T97"/>
    <mergeCell ref="G98:I98"/>
    <mergeCell ref="J98:N98"/>
    <mergeCell ref="O98:T98"/>
    <mergeCell ref="J91:Q91"/>
    <mergeCell ref="BK92:BR92"/>
    <mergeCell ref="AC92:BJ92"/>
    <mergeCell ref="BB91:BR91"/>
    <mergeCell ref="AC91:AE91"/>
    <mergeCell ref="J92:AB92"/>
    <mergeCell ref="AY91:BA91"/>
    <mergeCell ref="AN91:AP91"/>
    <mergeCell ref="AF91:AM91"/>
    <mergeCell ref="U91:AB91"/>
    <mergeCell ref="AF268:AJ268"/>
    <mergeCell ref="AK268:AQ268"/>
    <mergeCell ref="AR268:AS268"/>
    <mergeCell ref="AC93:BJ93"/>
    <mergeCell ref="BK93:BR93"/>
    <mergeCell ref="R93:T93"/>
    <mergeCell ref="U93:AB93"/>
    <mergeCell ref="AG96:AK98"/>
    <mergeCell ref="AL96:AO98"/>
    <mergeCell ref="U96:W98"/>
    <mergeCell ref="X96:AB98"/>
    <mergeCell ref="AU96:BR98"/>
    <mergeCell ref="AU269:AY269"/>
    <mergeCell ref="AR269:AT269"/>
    <mergeCell ref="AF266:AJ266"/>
    <mergeCell ref="AK266:AQ266"/>
    <mergeCell ref="AT266:BR266"/>
    <mergeCell ref="AF267:AJ267"/>
    <mergeCell ref="AT267:BR267"/>
    <mergeCell ref="AB266:AE266"/>
    <mergeCell ref="K264:Y264"/>
    <mergeCell ref="Z264:AA264"/>
    <mergeCell ref="AB264:AE264"/>
    <mergeCell ref="K265:AJ265"/>
    <mergeCell ref="G95:T95"/>
    <mergeCell ref="U95:BR95"/>
    <mergeCell ref="G96:I96"/>
    <mergeCell ref="J96:N96"/>
    <mergeCell ref="O96:T96"/>
    <mergeCell ref="AC96:AF98"/>
    <mergeCell ref="AP96:AT98"/>
    <mergeCell ref="AR231:AS231"/>
    <mergeCell ref="AT231:BR231"/>
    <mergeCell ref="AF229:AJ229"/>
    <mergeCell ref="AK229:AQ229"/>
    <mergeCell ref="AR229:AS229"/>
    <mergeCell ref="AT229:BR229"/>
    <mergeCell ref="AR228:AS228"/>
    <mergeCell ref="AT228:BR228"/>
    <mergeCell ref="AF227:AJ227"/>
    <mergeCell ref="AU284:AV284"/>
    <mergeCell ref="BF269:BR269"/>
    <mergeCell ref="AZ269:BE269"/>
    <mergeCell ref="BM283:BN283"/>
    <mergeCell ref="AY284:AZ284"/>
    <mergeCell ref="BA284:BB284"/>
    <mergeCell ref="BO282:BP282"/>
    <mergeCell ref="BQ282:BR282"/>
    <mergeCell ref="AY282:AZ282"/>
    <mergeCell ref="AU283:AV283"/>
    <mergeCell ref="G26:I26"/>
    <mergeCell ref="G269:J269"/>
    <mergeCell ref="K269:AJ269"/>
    <mergeCell ref="AK269:AQ269"/>
    <mergeCell ref="R91:T91"/>
    <mergeCell ref="R90:T90"/>
    <mergeCell ref="AC90:AE90"/>
    <mergeCell ref="G93:I93"/>
    <mergeCell ref="G92:I92"/>
    <mergeCell ref="AQ91:AX91"/>
    <mergeCell ref="G25:I25"/>
    <mergeCell ref="K25:BR25"/>
    <mergeCell ref="G22:I22"/>
    <mergeCell ref="K22:BR22"/>
    <mergeCell ref="G24:I24"/>
    <mergeCell ref="K24:BR24"/>
    <mergeCell ref="K23:BR23"/>
    <mergeCell ref="AQ284:AR284"/>
    <mergeCell ref="AS284:AT284"/>
    <mergeCell ref="G271:J271"/>
    <mergeCell ref="K271:AJ271"/>
    <mergeCell ref="AK271:AQ271"/>
    <mergeCell ref="AR271:AT271"/>
    <mergeCell ref="G272:J272"/>
    <mergeCell ref="K272:AJ272"/>
    <mergeCell ref="AK272:AQ272"/>
    <mergeCell ref="AR272:AT272"/>
    <mergeCell ref="BQ284:BR284"/>
    <mergeCell ref="BC283:BD283"/>
    <mergeCell ref="BA283:BB283"/>
    <mergeCell ref="BK283:BL283"/>
    <mergeCell ref="BQ283:BR283"/>
    <mergeCell ref="AY283:AZ283"/>
    <mergeCell ref="BI283:BJ283"/>
    <mergeCell ref="BO283:BP283"/>
    <mergeCell ref="BG284:BH284"/>
    <mergeCell ref="BI284:BJ284"/>
    <mergeCell ref="AT268:BR268"/>
    <mergeCell ref="BK284:BL284"/>
    <mergeCell ref="BO284:BP284"/>
    <mergeCell ref="BM284:BN284"/>
    <mergeCell ref="BC282:BD282"/>
    <mergeCell ref="BA282:BB282"/>
    <mergeCell ref="BE283:BF283"/>
    <mergeCell ref="BG283:BH283"/>
    <mergeCell ref="BM280:BN280"/>
    <mergeCell ref="BE282:BF282"/>
    <mergeCell ref="AR267:AS267"/>
    <mergeCell ref="AR266:AS266"/>
    <mergeCell ref="AK263:AQ263"/>
    <mergeCell ref="K268:Y268"/>
    <mergeCell ref="Z268:AA268"/>
    <mergeCell ref="G267:J267"/>
    <mergeCell ref="K267:Y267"/>
    <mergeCell ref="Z267:AA267"/>
    <mergeCell ref="G266:J266"/>
    <mergeCell ref="G265:J265"/>
    <mergeCell ref="AB268:AE268"/>
    <mergeCell ref="AB267:AE267"/>
    <mergeCell ref="AK265:AQ265"/>
    <mergeCell ref="G263:J263"/>
    <mergeCell ref="K263:AJ263"/>
    <mergeCell ref="G264:J264"/>
    <mergeCell ref="G268:J268"/>
    <mergeCell ref="K266:Y266"/>
    <mergeCell ref="Z266:AA266"/>
    <mergeCell ref="AK267:AQ267"/>
    <mergeCell ref="AR265:AS265"/>
    <mergeCell ref="AT263:BR263"/>
    <mergeCell ref="AF264:AJ264"/>
    <mergeCell ref="AK264:AQ264"/>
    <mergeCell ref="AR264:AS264"/>
    <mergeCell ref="AT264:BR264"/>
    <mergeCell ref="AT265:BR265"/>
    <mergeCell ref="AR263:AS263"/>
    <mergeCell ref="AR261:AS261"/>
    <mergeCell ref="AT261:BR261"/>
    <mergeCell ref="G262:J262"/>
    <mergeCell ref="K262:Y262"/>
    <mergeCell ref="Z262:AA262"/>
    <mergeCell ref="AB262:AE262"/>
    <mergeCell ref="AF262:AJ262"/>
    <mergeCell ref="AK262:AQ262"/>
    <mergeCell ref="AR262:AS262"/>
    <mergeCell ref="AT262:BR262"/>
    <mergeCell ref="G261:J261"/>
    <mergeCell ref="K261:Y261"/>
    <mergeCell ref="Z261:AA261"/>
    <mergeCell ref="AB261:AE261"/>
    <mergeCell ref="AF261:AJ261"/>
    <mergeCell ref="AK261:AQ261"/>
    <mergeCell ref="AR259:AS259"/>
    <mergeCell ref="AT259:BR259"/>
    <mergeCell ref="G260:J260"/>
    <mergeCell ref="K260:Y260"/>
    <mergeCell ref="Z260:AA260"/>
    <mergeCell ref="AB260:AE260"/>
    <mergeCell ref="AF260:AJ260"/>
    <mergeCell ref="AK260:AQ260"/>
    <mergeCell ref="AR260:AS260"/>
    <mergeCell ref="AT260:BR260"/>
    <mergeCell ref="G259:J259"/>
    <mergeCell ref="K259:Y259"/>
    <mergeCell ref="Z259:AA259"/>
    <mergeCell ref="AB259:AE259"/>
    <mergeCell ref="AF259:AJ259"/>
    <mergeCell ref="AK259:AQ259"/>
    <mergeCell ref="AK258:AQ258"/>
    <mergeCell ref="AR258:AS258"/>
    <mergeCell ref="AT258:BR258"/>
    <mergeCell ref="G258:J258"/>
    <mergeCell ref="K258:Y258"/>
    <mergeCell ref="Z258:AA258"/>
    <mergeCell ref="AB258:AE258"/>
    <mergeCell ref="G257:J257"/>
    <mergeCell ref="K257:Y257"/>
    <mergeCell ref="Z257:AA257"/>
    <mergeCell ref="AB257:AE257"/>
    <mergeCell ref="AT256:BR256"/>
    <mergeCell ref="AF257:AJ257"/>
    <mergeCell ref="AK257:AQ257"/>
    <mergeCell ref="AR257:AS257"/>
    <mergeCell ref="AT257:BR257"/>
    <mergeCell ref="AK255:AQ255"/>
    <mergeCell ref="AR255:AS255"/>
    <mergeCell ref="AT255:BR255"/>
    <mergeCell ref="G256:J256"/>
    <mergeCell ref="K256:Y256"/>
    <mergeCell ref="Z256:AA256"/>
    <mergeCell ref="AB256:AE256"/>
    <mergeCell ref="AF256:AJ256"/>
    <mergeCell ref="AK256:AQ256"/>
    <mergeCell ref="AR256:AS256"/>
    <mergeCell ref="AK254:AQ254"/>
    <mergeCell ref="AR254:AS254"/>
    <mergeCell ref="AT254:BR254"/>
    <mergeCell ref="C255:C260"/>
    <mergeCell ref="D255:D260"/>
    <mergeCell ref="G255:J255"/>
    <mergeCell ref="K255:Y255"/>
    <mergeCell ref="Z255:AA255"/>
    <mergeCell ref="AB255:AE255"/>
    <mergeCell ref="AF255:AJ255"/>
    <mergeCell ref="AT253:BR253"/>
    <mergeCell ref="G253:J253"/>
    <mergeCell ref="K253:Y253"/>
    <mergeCell ref="Z253:AA253"/>
    <mergeCell ref="AB253:AE253"/>
    <mergeCell ref="AF253:AJ253"/>
    <mergeCell ref="AK253:AQ253"/>
    <mergeCell ref="AR253:AS253"/>
    <mergeCell ref="AB252:AE252"/>
    <mergeCell ref="AF251:AJ251"/>
    <mergeCell ref="AT252:BR252"/>
    <mergeCell ref="BD250:BH250"/>
    <mergeCell ref="BI250:BM250"/>
    <mergeCell ref="BN250:BR250"/>
    <mergeCell ref="AR251:AS251"/>
    <mergeCell ref="AT251:BR251"/>
    <mergeCell ref="AT250:AX250"/>
    <mergeCell ref="AY250:BC250"/>
    <mergeCell ref="G251:J251"/>
    <mergeCell ref="BI249:BM249"/>
    <mergeCell ref="K251:Y251"/>
    <mergeCell ref="Z251:AA251"/>
    <mergeCell ref="AB251:AE251"/>
    <mergeCell ref="AK252:AQ252"/>
    <mergeCell ref="AR252:AS252"/>
    <mergeCell ref="G252:J252"/>
    <mergeCell ref="K252:Y252"/>
    <mergeCell ref="Z252:AA252"/>
    <mergeCell ref="G250:J250"/>
    <mergeCell ref="K250:Y250"/>
    <mergeCell ref="Z250:AA250"/>
    <mergeCell ref="AB250:AE250"/>
    <mergeCell ref="AF250:AJ250"/>
    <mergeCell ref="AK250:AQ250"/>
    <mergeCell ref="AT249:AX249"/>
    <mergeCell ref="AY249:BC249"/>
    <mergeCell ref="AT248:AX248"/>
    <mergeCell ref="AY248:BC248"/>
    <mergeCell ref="AK251:AQ251"/>
    <mergeCell ref="BN249:BR249"/>
    <mergeCell ref="AR250:AS250"/>
    <mergeCell ref="BN248:BR248"/>
    <mergeCell ref="AR249:AS249"/>
    <mergeCell ref="AK248:AQ248"/>
    <mergeCell ref="G249:J249"/>
    <mergeCell ref="K249:Y249"/>
    <mergeCell ref="Z249:AA249"/>
    <mergeCell ref="AB249:AE249"/>
    <mergeCell ref="AF249:AJ249"/>
    <mergeCell ref="AK249:AQ249"/>
    <mergeCell ref="AR248:AS248"/>
    <mergeCell ref="AT246:BR246"/>
    <mergeCell ref="G247:J247"/>
    <mergeCell ref="K247:Y247"/>
    <mergeCell ref="Z247:AA247"/>
    <mergeCell ref="AB247:AE247"/>
    <mergeCell ref="AF247:AJ247"/>
    <mergeCell ref="AR247:AS247"/>
    <mergeCell ref="AT247:BR247"/>
    <mergeCell ref="AK246:AQ246"/>
    <mergeCell ref="AT245:BR245"/>
    <mergeCell ref="AF244:AJ244"/>
    <mergeCell ref="AK244:AQ244"/>
    <mergeCell ref="AF245:AJ245"/>
    <mergeCell ref="AK245:AQ245"/>
    <mergeCell ref="AR245:AS245"/>
    <mergeCell ref="AT244:BR244"/>
    <mergeCell ref="AK247:AQ247"/>
    <mergeCell ref="G246:J246"/>
    <mergeCell ref="AR243:AS243"/>
    <mergeCell ref="AR244:AS244"/>
    <mergeCell ref="G245:J245"/>
    <mergeCell ref="K245:Y245"/>
    <mergeCell ref="Z245:AA245"/>
    <mergeCell ref="AB245:AE245"/>
    <mergeCell ref="AR246:AS246"/>
    <mergeCell ref="AT243:BR243"/>
    <mergeCell ref="AR241:AS241"/>
    <mergeCell ref="AT241:BR241"/>
    <mergeCell ref="AR242:AS242"/>
    <mergeCell ref="AT242:BR242"/>
    <mergeCell ref="K244:Y244"/>
    <mergeCell ref="AR240:AS240"/>
    <mergeCell ref="AT240:BR240"/>
    <mergeCell ref="G242:J242"/>
    <mergeCell ref="K242:Y242"/>
    <mergeCell ref="Z242:AA242"/>
    <mergeCell ref="AB242:AE242"/>
    <mergeCell ref="AF242:AJ242"/>
    <mergeCell ref="AK242:AQ242"/>
    <mergeCell ref="AK241:AQ241"/>
    <mergeCell ref="AR237:AS237"/>
    <mergeCell ref="AK239:AQ239"/>
    <mergeCell ref="AR239:AS239"/>
    <mergeCell ref="AT237:BR237"/>
    <mergeCell ref="AK238:AQ238"/>
    <mergeCell ref="AR238:AS238"/>
    <mergeCell ref="AT238:BR238"/>
    <mergeCell ref="AT239:BR239"/>
    <mergeCell ref="G237:J237"/>
    <mergeCell ref="K237:AJ237"/>
    <mergeCell ref="AK237:AQ237"/>
    <mergeCell ref="Z238:AA238"/>
    <mergeCell ref="AB238:AE238"/>
    <mergeCell ref="AF238:AJ238"/>
    <mergeCell ref="G238:J238"/>
    <mergeCell ref="K238:Y238"/>
    <mergeCell ref="BO236:BQ236"/>
    <mergeCell ref="BO235:BQ235"/>
    <mergeCell ref="BG235:BI235"/>
    <mergeCell ref="BK235:BM235"/>
    <mergeCell ref="BG236:BI236"/>
    <mergeCell ref="BK236:BM236"/>
    <mergeCell ref="AY236:BA236"/>
    <mergeCell ref="AY235:BA235"/>
    <mergeCell ref="AF235:AJ235"/>
    <mergeCell ref="AK235:AQ235"/>
    <mergeCell ref="BC235:BE235"/>
    <mergeCell ref="AR235:AS235"/>
    <mergeCell ref="AT235:AX235"/>
    <mergeCell ref="BC236:BE236"/>
    <mergeCell ref="AR236:AS236"/>
    <mergeCell ref="AT236:AX236"/>
    <mergeCell ref="G235:J235"/>
    <mergeCell ref="K235:Y235"/>
    <mergeCell ref="Z235:AA235"/>
    <mergeCell ref="AB235:AE235"/>
    <mergeCell ref="AF236:AJ236"/>
    <mergeCell ref="AK236:AQ236"/>
    <mergeCell ref="G236:J236"/>
    <mergeCell ref="K236:Y236"/>
    <mergeCell ref="Z236:AA236"/>
    <mergeCell ref="AB236:AE236"/>
    <mergeCell ref="BK234:BM234"/>
    <mergeCell ref="BO234:BQ234"/>
    <mergeCell ref="BG233:BI233"/>
    <mergeCell ref="BK233:BM233"/>
    <mergeCell ref="BG234:BI234"/>
    <mergeCell ref="BO233:BR233"/>
    <mergeCell ref="G234:J234"/>
    <mergeCell ref="K234:Y234"/>
    <mergeCell ref="Z234:AA234"/>
    <mergeCell ref="AB234:AE234"/>
    <mergeCell ref="AY233:BA233"/>
    <mergeCell ref="BC233:BE233"/>
    <mergeCell ref="AT234:AX234"/>
    <mergeCell ref="AY234:BA234"/>
    <mergeCell ref="BC234:BE234"/>
    <mergeCell ref="AT233:AX233"/>
    <mergeCell ref="Z231:AA231"/>
    <mergeCell ref="AB231:AE231"/>
    <mergeCell ref="AF232:AJ232"/>
    <mergeCell ref="AK232:AQ232"/>
    <mergeCell ref="AF231:AJ231"/>
    <mergeCell ref="AK231:AQ231"/>
    <mergeCell ref="Z232:AA232"/>
    <mergeCell ref="AB232:AE232"/>
    <mergeCell ref="AF234:AJ234"/>
    <mergeCell ref="AK234:AQ234"/>
    <mergeCell ref="AR234:AS234"/>
    <mergeCell ref="AR233:AS233"/>
    <mergeCell ref="Z233:AA233"/>
    <mergeCell ref="AB233:AE233"/>
    <mergeCell ref="AF233:AJ233"/>
    <mergeCell ref="AK233:AQ233"/>
    <mergeCell ref="AR232:AS232"/>
    <mergeCell ref="AT232:BR232"/>
    <mergeCell ref="AR230:AS230"/>
    <mergeCell ref="AT230:BR230"/>
    <mergeCell ref="AF230:AJ230"/>
    <mergeCell ref="AK230:AQ230"/>
    <mergeCell ref="AK227:AQ227"/>
    <mergeCell ref="AR227:AS227"/>
    <mergeCell ref="AT227:BR227"/>
    <mergeCell ref="AF228:AJ228"/>
    <mergeCell ref="AK228:AQ228"/>
    <mergeCell ref="Z228:AA228"/>
    <mergeCell ref="AB228:AE228"/>
    <mergeCell ref="G230:J230"/>
    <mergeCell ref="K230:Y230"/>
    <mergeCell ref="Z230:AA230"/>
    <mergeCell ref="AB230:AE230"/>
    <mergeCell ref="Z229:AA229"/>
    <mergeCell ref="AB229:AE229"/>
    <mergeCell ref="G227:J227"/>
    <mergeCell ref="K227:Y227"/>
    <mergeCell ref="G229:J229"/>
    <mergeCell ref="K229:Y229"/>
    <mergeCell ref="Z227:AA227"/>
    <mergeCell ref="AB227:AE227"/>
    <mergeCell ref="G228:J228"/>
    <mergeCell ref="K228:Y228"/>
    <mergeCell ref="G231:J231"/>
    <mergeCell ref="K231:Y231"/>
    <mergeCell ref="G233:J233"/>
    <mergeCell ref="K233:Y233"/>
    <mergeCell ref="G232:J232"/>
    <mergeCell ref="K232:Y232"/>
    <mergeCell ref="AT226:BR226"/>
    <mergeCell ref="G225:J225"/>
    <mergeCell ref="K225:Y225"/>
    <mergeCell ref="Z225:AA225"/>
    <mergeCell ref="G226:J226"/>
    <mergeCell ref="K226:AJ226"/>
    <mergeCell ref="AK226:AQ226"/>
    <mergeCell ref="AR226:AS226"/>
    <mergeCell ref="AB225:AE225"/>
    <mergeCell ref="AF225:AJ225"/>
    <mergeCell ref="AK225:AQ225"/>
    <mergeCell ref="AT223:BR223"/>
    <mergeCell ref="AF224:AJ224"/>
    <mergeCell ref="AK224:AQ224"/>
    <mergeCell ref="AR225:AS225"/>
    <mergeCell ref="AT225:BR225"/>
    <mergeCell ref="AR224:AS224"/>
    <mergeCell ref="Z223:AA223"/>
    <mergeCell ref="AB223:AE223"/>
    <mergeCell ref="AF223:AJ223"/>
    <mergeCell ref="G224:J224"/>
    <mergeCell ref="K224:Y224"/>
    <mergeCell ref="Z224:AA224"/>
    <mergeCell ref="AB224:AE224"/>
    <mergeCell ref="AK221:AQ221"/>
    <mergeCell ref="AR221:AS221"/>
    <mergeCell ref="AB222:AE222"/>
    <mergeCell ref="AF222:AJ222"/>
    <mergeCell ref="AT224:BR224"/>
    <mergeCell ref="AK223:AQ223"/>
    <mergeCell ref="AR223:AS223"/>
    <mergeCell ref="AK222:AQ222"/>
    <mergeCell ref="AR222:AS222"/>
    <mergeCell ref="AK219:AQ219"/>
    <mergeCell ref="AR219:AS219"/>
    <mergeCell ref="Z221:AA221"/>
    <mergeCell ref="AT221:BR221"/>
    <mergeCell ref="G222:J222"/>
    <mergeCell ref="K222:Y222"/>
    <mergeCell ref="Z222:AA222"/>
    <mergeCell ref="AT222:BR222"/>
    <mergeCell ref="AB221:AE221"/>
    <mergeCell ref="AF221:AJ221"/>
    <mergeCell ref="C221:C223"/>
    <mergeCell ref="D221:D223"/>
    <mergeCell ref="G221:J221"/>
    <mergeCell ref="K221:Y221"/>
    <mergeCell ref="G223:J223"/>
    <mergeCell ref="K223:Y223"/>
    <mergeCell ref="G220:J220"/>
    <mergeCell ref="K220:AJ220"/>
    <mergeCell ref="AK220:AQ220"/>
    <mergeCell ref="AT220:BR220"/>
    <mergeCell ref="AT219:BR219"/>
    <mergeCell ref="G219:J219"/>
    <mergeCell ref="K219:Y219"/>
    <mergeCell ref="Z219:AA219"/>
    <mergeCell ref="AR220:AS220"/>
    <mergeCell ref="AF219:AJ219"/>
    <mergeCell ref="G217:J217"/>
    <mergeCell ref="K217:Y217"/>
    <mergeCell ref="Z217:AA217"/>
    <mergeCell ref="AB217:AE217"/>
    <mergeCell ref="AT218:BR218"/>
    <mergeCell ref="G218:J218"/>
    <mergeCell ref="AR218:AS218"/>
    <mergeCell ref="AK217:AQ217"/>
    <mergeCell ref="AR217:AS217"/>
    <mergeCell ref="K218:Y218"/>
    <mergeCell ref="Z218:AA218"/>
    <mergeCell ref="AB218:AE218"/>
    <mergeCell ref="AF218:AJ218"/>
    <mergeCell ref="AB219:AE219"/>
    <mergeCell ref="AT217:BR217"/>
    <mergeCell ref="Z216:AA216"/>
    <mergeCell ref="AB216:AE216"/>
    <mergeCell ref="AF216:AJ216"/>
    <mergeCell ref="AK216:AQ216"/>
    <mergeCell ref="AT216:BR216"/>
    <mergeCell ref="AR216:AS216"/>
    <mergeCell ref="AF217:AJ217"/>
    <mergeCell ref="AK218:AQ218"/>
    <mergeCell ref="AR214:AS214"/>
    <mergeCell ref="AT214:BR214"/>
    <mergeCell ref="G215:J215"/>
    <mergeCell ref="K215:Y215"/>
    <mergeCell ref="Z215:AA215"/>
    <mergeCell ref="AB215:AE215"/>
    <mergeCell ref="AF215:AJ215"/>
    <mergeCell ref="AK215:AQ215"/>
    <mergeCell ref="AR215:AS215"/>
    <mergeCell ref="AT215:BR215"/>
    <mergeCell ref="AF214:AJ214"/>
    <mergeCell ref="AK214:AQ214"/>
    <mergeCell ref="AR212:AS212"/>
    <mergeCell ref="AT212:BR212"/>
    <mergeCell ref="AF213:AJ213"/>
    <mergeCell ref="AK213:AQ213"/>
    <mergeCell ref="AR213:AS213"/>
    <mergeCell ref="AT213:BR213"/>
    <mergeCell ref="AF212:AJ212"/>
    <mergeCell ref="AK212:AQ212"/>
    <mergeCell ref="AF210:AJ210"/>
    <mergeCell ref="AK210:AQ210"/>
    <mergeCell ref="Z212:AA212"/>
    <mergeCell ref="AB212:AE212"/>
    <mergeCell ref="Z213:AA213"/>
    <mergeCell ref="AB213:AE213"/>
    <mergeCell ref="AB208:AE208"/>
    <mergeCell ref="Z211:AA211"/>
    <mergeCell ref="AB211:AE211"/>
    <mergeCell ref="AR210:AS210"/>
    <mergeCell ref="AT210:BR210"/>
    <mergeCell ref="AF211:AJ211"/>
    <mergeCell ref="AK211:AQ211"/>
    <mergeCell ref="AR211:AS211"/>
    <mergeCell ref="AT211:BR211"/>
    <mergeCell ref="AK208:AQ208"/>
    <mergeCell ref="G216:J216"/>
    <mergeCell ref="K216:Y216"/>
    <mergeCell ref="Z210:AA210"/>
    <mergeCell ref="AB210:AE210"/>
    <mergeCell ref="G213:J213"/>
    <mergeCell ref="K213:Y213"/>
    <mergeCell ref="Z214:AA214"/>
    <mergeCell ref="AB214:AE214"/>
    <mergeCell ref="K210:Y210"/>
    <mergeCell ref="G212:J212"/>
    <mergeCell ref="K212:Y212"/>
    <mergeCell ref="G214:J214"/>
    <mergeCell ref="K214:Y214"/>
    <mergeCell ref="G211:J211"/>
    <mergeCell ref="K211:Y211"/>
    <mergeCell ref="Z207:AA207"/>
    <mergeCell ref="Z208:AA208"/>
    <mergeCell ref="G207:J207"/>
    <mergeCell ref="K207:Y207"/>
    <mergeCell ref="AB207:AE207"/>
    <mergeCell ref="AT208:BR208"/>
    <mergeCell ref="G209:J209"/>
    <mergeCell ref="K209:AJ209"/>
    <mergeCell ref="AK209:AQ209"/>
    <mergeCell ref="AR209:AS209"/>
    <mergeCell ref="AT209:BR209"/>
    <mergeCell ref="G208:J208"/>
    <mergeCell ref="K208:Y208"/>
    <mergeCell ref="AF208:AJ208"/>
    <mergeCell ref="AR206:AS206"/>
    <mergeCell ref="AF207:AJ207"/>
    <mergeCell ref="AR208:AS208"/>
    <mergeCell ref="AK207:AQ207"/>
    <mergeCell ref="AR207:AS207"/>
    <mergeCell ref="AT207:BR207"/>
    <mergeCell ref="AT206:BR206"/>
    <mergeCell ref="G206:J206"/>
    <mergeCell ref="K206:Y206"/>
    <mergeCell ref="Z206:AA206"/>
    <mergeCell ref="AB206:AE206"/>
    <mergeCell ref="AF206:AJ206"/>
    <mergeCell ref="AK206:AQ206"/>
    <mergeCell ref="AR205:AS205"/>
    <mergeCell ref="AT205:BR205"/>
    <mergeCell ref="G205:J205"/>
    <mergeCell ref="K205:Y205"/>
    <mergeCell ref="Z205:AA205"/>
    <mergeCell ref="AB205:AE205"/>
    <mergeCell ref="AF205:AJ205"/>
    <mergeCell ref="AK205:AQ205"/>
    <mergeCell ref="Z203:AA203"/>
    <mergeCell ref="AB203:AE203"/>
    <mergeCell ref="Z204:AA204"/>
    <mergeCell ref="AB204:AE204"/>
    <mergeCell ref="AF203:AJ203"/>
    <mergeCell ref="AK203:AQ203"/>
    <mergeCell ref="AR204:AS204"/>
    <mergeCell ref="AT204:BR204"/>
    <mergeCell ref="AR203:AS203"/>
    <mergeCell ref="AT203:BR203"/>
    <mergeCell ref="AF204:AJ204"/>
    <mergeCell ref="AK204:AQ204"/>
    <mergeCell ref="AT201:BR201"/>
    <mergeCell ref="Z202:AA202"/>
    <mergeCell ref="AB202:AE202"/>
    <mergeCell ref="Z201:AA201"/>
    <mergeCell ref="AB201:AE201"/>
    <mergeCell ref="AR202:AS202"/>
    <mergeCell ref="AT202:BR202"/>
    <mergeCell ref="AB200:AE200"/>
    <mergeCell ref="AF200:AJ200"/>
    <mergeCell ref="AK200:AQ200"/>
    <mergeCell ref="AF202:AJ202"/>
    <mergeCell ref="AK202:AQ202"/>
    <mergeCell ref="AR201:AS201"/>
    <mergeCell ref="AT199:BR199"/>
    <mergeCell ref="K200:Y200"/>
    <mergeCell ref="G202:J202"/>
    <mergeCell ref="K202:Y202"/>
    <mergeCell ref="AR199:AS199"/>
    <mergeCell ref="AR200:AS200"/>
    <mergeCell ref="AT200:BR200"/>
    <mergeCell ref="AF201:AJ201"/>
    <mergeCell ref="AK201:AQ201"/>
    <mergeCell ref="Z200:AA200"/>
    <mergeCell ref="K199:AJ199"/>
    <mergeCell ref="AK199:AQ199"/>
    <mergeCell ref="AF198:AJ198"/>
    <mergeCell ref="AK198:AQ198"/>
    <mergeCell ref="G204:J204"/>
    <mergeCell ref="K204:Y204"/>
    <mergeCell ref="G201:J201"/>
    <mergeCell ref="K201:Y201"/>
    <mergeCell ref="G203:J203"/>
    <mergeCell ref="K203:Y203"/>
    <mergeCell ref="K197:Y197"/>
    <mergeCell ref="Z197:AA197"/>
    <mergeCell ref="G196:J196"/>
    <mergeCell ref="K196:Y196"/>
    <mergeCell ref="Z196:AA196"/>
    <mergeCell ref="AB196:AE196"/>
    <mergeCell ref="G197:J197"/>
    <mergeCell ref="AR197:AS197"/>
    <mergeCell ref="AK196:AQ196"/>
    <mergeCell ref="AR196:AS196"/>
    <mergeCell ref="AT196:BR196"/>
    <mergeCell ref="AT198:BR198"/>
    <mergeCell ref="G198:J198"/>
    <mergeCell ref="K198:Y198"/>
    <mergeCell ref="Z198:AA198"/>
    <mergeCell ref="AB198:AE198"/>
    <mergeCell ref="AR198:AS198"/>
    <mergeCell ref="Z195:AA195"/>
    <mergeCell ref="AB195:AE195"/>
    <mergeCell ref="AF195:AJ195"/>
    <mergeCell ref="AK195:AQ195"/>
    <mergeCell ref="AT197:BR197"/>
    <mergeCell ref="AB197:AE197"/>
    <mergeCell ref="AR195:AS195"/>
    <mergeCell ref="AF196:AJ196"/>
    <mergeCell ref="AF197:AJ197"/>
    <mergeCell ref="AK197:AQ197"/>
    <mergeCell ref="AT195:BR195"/>
    <mergeCell ref="AR193:AS193"/>
    <mergeCell ref="AT193:BR193"/>
    <mergeCell ref="G194:J194"/>
    <mergeCell ref="K194:Y194"/>
    <mergeCell ref="Z194:AA194"/>
    <mergeCell ref="AB194:AE194"/>
    <mergeCell ref="AF194:AJ194"/>
    <mergeCell ref="AK194:AQ194"/>
    <mergeCell ref="AR194:AS194"/>
    <mergeCell ref="AT194:BR194"/>
    <mergeCell ref="AR191:AS191"/>
    <mergeCell ref="AT191:BR191"/>
    <mergeCell ref="AF192:AJ192"/>
    <mergeCell ref="AK192:AQ192"/>
    <mergeCell ref="AR192:AS192"/>
    <mergeCell ref="AT192:BR192"/>
    <mergeCell ref="Z193:AA193"/>
    <mergeCell ref="AB193:AE193"/>
    <mergeCell ref="AF193:AJ193"/>
    <mergeCell ref="AK193:AQ193"/>
    <mergeCell ref="Z191:AA191"/>
    <mergeCell ref="AB191:AE191"/>
    <mergeCell ref="AF191:AJ191"/>
    <mergeCell ref="AK191:AQ191"/>
    <mergeCell ref="AR190:AS190"/>
    <mergeCell ref="AT190:BR190"/>
    <mergeCell ref="AF189:AJ189"/>
    <mergeCell ref="AK189:AQ189"/>
    <mergeCell ref="AR189:AS189"/>
    <mergeCell ref="AT189:BR189"/>
    <mergeCell ref="AF190:AJ190"/>
    <mergeCell ref="AK190:AQ190"/>
    <mergeCell ref="Z189:AA189"/>
    <mergeCell ref="AB189:AE189"/>
    <mergeCell ref="G192:J192"/>
    <mergeCell ref="K192:Y192"/>
    <mergeCell ref="Z192:AA192"/>
    <mergeCell ref="AB192:AE192"/>
    <mergeCell ref="G190:J190"/>
    <mergeCell ref="K190:Y190"/>
    <mergeCell ref="Z190:AA190"/>
    <mergeCell ref="AB190:AE190"/>
    <mergeCell ref="K189:Y189"/>
    <mergeCell ref="G191:J191"/>
    <mergeCell ref="K191:Y191"/>
    <mergeCell ref="G193:J193"/>
    <mergeCell ref="K193:Y193"/>
    <mergeCell ref="G195:J195"/>
    <mergeCell ref="K195:Y195"/>
    <mergeCell ref="AT188:BR188"/>
    <mergeCell ref="G187:J187"/>
    <mergeCell ref="K187:Y187"/>
    <mergeCell ref="Z187:AA187"/>
    <mergeCell ref="G188:J188"/>
    <mergeCell ref="K188:AJ188"/>
    <mergeCell ref="AK188:AQ188"/>
    <mergeCell ref="AR188:AS188"/>
    <mergeCell ref="AR187:AS187"/>
    <mergeCell ref="AT187:BR187"/>
    <mergeCell ref="AK187:AQ187"/>
    <mergeCell ref="AF186:AJ186"/>
    <mergeCell ref="AB187:AE187"/>
    <mergeCell ref="AF187:AJ187"/>
    <mergeCell ref="AK186:AQ186"/>
    <mergeCell ref="G186:J186"/>
    <mergeCell ref="K186:Y186"/>
    <mergeCell ref="Z186:AA186"/>
    <mergeCell ref="AB186:AE186"/>
    <mergeCell ref="G185:J185"/>
    <mergeCell ref="K185:Y185"/>
    <mergeCell ref="Z185:AA185"/>
    <mergeCell ref="AB185:AE185"/>
    <mergeCell ref="AR186:AS186"/>
    <mergeCell ref="AT186:BR186"/>
    <mergeCell ref="AR185:AS185"/>
    <mergeCell ref="AT185:BR185"/>
    <mergeCell ref="AF185:AJ185"/>
    <mergeCell ref="AK185:AQ185"/>
    <mergeCell ref="AR182:AS182"/>
    <mergeCell ref="AT182:BR182"/>
    <mergeCell ref="Z184:AA184"/>
    <mergeCell ref="AB184:AE184"/>
    <mergeCell ref="AF184:AJ184"/>
    <mergeCell ref="AK184:AQ184"/>
    <mergeCell ref="AF182:AJ182"/>
    <mergeCell ref="AK182:AQ182"/>
    <mergeCell ref="Z182:AA182"/>
    <mergeCell ref="AB182:AE182"/>
    <mergeCell ref="Z183:AA183"/>
    <mergeCell ref="AB183:AE183"/>
    <mergeCell ref="AR184:AS184"/>
    <mergeCell ref="AT184:BR184"/>
    <mergeCell ref="AR183:AS183"/>
    <mergeCell ref="AT183:BR183"/>
    <mergeCell ref="AF183:AJ183"/>
    <mergeCell ref="AK183:AQ183"/>
    <mergeCell ref="G181:J181"/>
    <mergeCell ref="K181:AJ181"/>
    <mergeCell ref="C182:C184"/>
    <mergeCell ref="D182:D184"/>
    <mergeCell ref="G182:J182"/>
    <mergeCell ref="K182:Y182"/>
    <mergeCell ref="G184:J184"/>
    <mergeCell ref="K184:Y184"/>
    <mergeCell ref="G183:J183"/>
    <mergeCell ref="K183:Y183"/>
    <mergeCell ref="G180:J180"/>
    <mergeCell ref="K180:Y180"/>
    <mergeCell ref="Z180:AA180"/>
    <mergeCell ref="AB180:AE180"/>
    <mergeCell ref="AF180:AJ180"/>
    <mergeCell ref="AT180:BR180"/>
    <mergeCell ref="AK180:AQ180"/>
    <mergeCell ref="Z179:AA179"/>
    <mergeCell ref="AB179:AE179"/>
    <mergeCell ref="AR178:AS178"/>
    <mergeCell ref="AF179:AJ179"/>
    <mergeCell ref="AT179:BR179"/>
    <mergeCell ref="AK181:AQ181"/>
    <mergeCell ref="AR181:AS181"/>
    <mergeCell ref="AT181:BR181"/>
    <mergeCell ref="AR180:AS180"/>
    <mergeCell ref="AK179:AQ179"/>
    <mergeCell ref="AR179:AS179"/>
    <mergeCell ref="AR177:AS177"/>
    <mergeCell ref="AT177:BR177"/>
    <mergeCell ref="G177:J177"/>
    <mergeCell ref="K177:Y177"/>
    <mergeCell ref="Z177:AA177"/>
    <mergeCell ref="AB177:AE177"/>
    <mergeCell ref="AT178:BR178"/>
    <mergeCell ref="G179:J179"/>
    <mergeCell ref="K179:Y179"/>
    <mergeCell ref="AF177:AJ177"/>
    <mergeCell ref="AK177:AQ177"/>
    <mergeCell ref="G178:J178"/>
    <mergeCell ref="K178:Y178"/>
    <mergeCell ref="Z178:AA178"/>
    <mergeCell ref="AB178:AE178"/>
    <mergeCell ref="AF178:AJ178"/>
    <mergeCell ref="AK178:AQ178"/>
    <mergeCell ref="Z176:AA176"/>
    <mergeCell ref="AB176:AE176"/>
    <mergeCell ref="AF176:AJ176"/>
    <mergeCell ref="AK176:AQ176"/>
    <mergeCell ref="AR176:AS176"/>
    <mergeCell ref="AT176:BR176"/>
    <mergeCell ref="Z175:AA175"/>
    <mergeCell ref="AB175:AE175"/>
    <mergeCell ref="AF175:AJ175"/>
    <mergeCell ref="AK175:AQ175"/>
    <mergeCell ref="AR175:AS175"/>
    <mergeCell ref="AT175:BR175"/>
    <mergeCell ref="AR173:AS173"/>
    <mergeCell ref="AT173:BR173"/>
    <mergeCell ref="G174:J174"/>
    <mergeCell ref="K174:Y174"/>
    <mergeCell ref="Z174:AA174"/>
    <mergeCell ref="AB174:AE174"/>
    <mergeCell ref="AF174:AJ174"/>
    <mergeCell ref="AK174:AQ174"/>
    <mergeCell ref="AR174:AS174"/>
    <mergeCell ref="AT174:BR174"/>
    <mergeCell ref="AK171:AQ171"/>
    <mergeCell ref="G173:J173"/>
    <mergeCell ref="K173:Y173"/>
    <mergeCell ref="Z173:AA173"/>
    <mergeCell ref="AB173:AE173"/>
    <mergeCell ref="AF173:AJ173"/>
    <mergeCell ref="AK173:AQ173"/>
    <mergeCell ref="AK170:AQ170"/>
    <mergeCell ref="AR170:AS170"/>
    <mergeCell ref="AT170:BR170"/>
    <mergeCell ref="AR171:AS171"/>
    <mergeCell ref="AT171:BR171"/>
    <mergeCell ref="AF172:AJ172"/>
    <mergeCell ref="AK172:AQ172"/>
    <mergeCell ref="AR172:AS172"/>
    <mergeCell ref="AT172:BR172"/>
    <mergeCell ref="AF171:AJ171"/>
    <mergeCell ref="C170:C177"/>
    <mergeCell ref="D170:D177"/>
    <mergeCell ref="G170:J170"/>
    <mergeCell ref="K170:Y170"/>
    <mergeCell ref="G171:J171"/>
    <mergeCell ref="K171:Y171"/>
    <mergeCell ref="G175:J175"/>
    <mergeCell ref="K175:Y175"/>
    <mergeCell ref="G176:J176"/>
    <mergeCell ref="K176:Y176"/>
    <mergeCell ref="AT167:BR167"/>
    <mergeCell ref="Z170:AA170"/>
    <mergeCell ref="AB170:AE170"/>
    <mergeCell ref="G172:J172"/>
    <mergeCell ref="K172:Y172"/>
    <mergeCell ref="Z172:AA172"/>
    <mergeCell ref="AB172:AE172"/>
    <mergeCell ref="Z171:AA171"/>
    <mergeCell ref="AB171:AE171"/>
    <mergeCell ref="AF170:AJ170"/>
    <mergeCell ref="AF167:AJ167"/>
    <mergeCell ref="AK167:AQ167"/>
    <mergeCell ref="AR167:AS167"/>
    <mergeCell ref="K167:Y167"/>
    <mergeCell ref="Z167:AA167"/>
    <mergeCell ref="AB167:AE167"/>
    <mergeCell ref="AK168:AQ168"/>
    <mergeCell ref="AR168:AS168"/>
    <mergeCell ref="G169:J169"/>
    <mergeCell ref="K169:AJ169"/>
    <mergeCell ref="AK169:AQ169"/>
    <mergeCell ref="AR169:AS169"/>
    <mergeCell ref="K166:Y166"/>
    <mergeCell ref="Z166:AA166"/>
    <mergeCell ref="AB166:AE166"/>
    <mergeCell ref="AT169:BR169"/>
    <mergeCell ref="AT168:BR168"/>
    <mergeCell ref="G168:J168"/>
    <mergeCell ref="K168:Y168"/>
    <mergeCell ref="Z168:AA168"/>
    <mergeCell ref="AB168:AE168"/>
    <mergeCell ref="AF168:AJ168"/>
    <mergeCell ref="G164:J164"/>
    <mergeCell ref="K164:Y164"/>
    <mergeCell ref="Z164:AA164"/>
    <mergeCell ref="AB164:AE164"/>
    <mergeCell ref="G165:J165"/>
    <mergeCell ref="G167:J167"/>
    <mergeCell ref="K165:Y165"/>
    <mergeCell ref="Z165:AA165"/>
    <mergeCell ref="AB165:AE165"/>
    <mergeCell ref="G166:J166"/>
    <mergeCell ref="AK164:AQ164"/>
    <mergeCell ref="AF165:AJ165"/>
    <mergeCell ref="AK165:AQ165"/>
    <mergeCell ref="AR165:AS165"/>
    <mergeCell ref="AT165:BR165"/>
    <mergeCell ref="AT166:BR166"/>
    <mergeCell ref="AK166:AQ166"/>
    <mergeCell ref="AR166:AS166"/>
    <mergeCell ref="AF166:AJ166"/>
    <mergeCell ref="AK162:AQ162"/>
    <mergeCell ref="AR162:AS162"/>
    <mergeCell ref="AR164:AS164"/>
    <mergeCell ref="AT164:BR164"/>
    <mergeCell ref="AB163:AE163"/>
    <mergeCell ref="AF163:AJ163"/>
    <mergeCell ref="AK163:AQ163"/>
    <mergeCell ref="AR163:AS163"/>
    <mergeCell ref="AT163:BR163"/>
    <mergeCell ref="AF164:AJ164"/>
    <mergeCell ref="AR161:AS161"/>
    <mergeCell ref="AT161:BR161"/>
    <mergeCell ref="AT162:BR162"/>
    <mergeCell ref="C163:C166"/>
    <mergeCell ref="D163:D166"/>
    <mergeCell ref="G163:J163"/>
    <mergeCell ref="K163:Y163"/>
    <mergeCell ref="Z163:AA163"/>
    <mergeCell ref="G162:J162"/>
    <mergeCell ref="K162:AJ162"/>
    <mergeCell ref="G161:J161"/>
    <mergeCell ref="K161:Y161"/>
    <mergeCell ref="Z161:AA161"/>
    <mergeCell ref="AB161:AE161"/>
    <mergeCell ref="AF161:AJ161"/>
    <mergeCell ref="AK161:AQ161"/>
    <mergeCell ref="AT160:BR160"/>
    <mergeCell ref="G160:J160"/>
    <mergeCell ref="K160:Y160"/>
    <mergeCell ref="Z160:AA160"/>
    <mergeCell ref="AB160:AE160"/>
    <mergeCell ref="G159:J159"/>
    <mergeCell ref="K159:Y159"/>
    <mergeCell ref="Z159:AA159"/>
    <mergeCell ref="AB159:AE159"/>
    <mergeCell ref="AK159:AQ159"/>
    <mergeCell ref="AF160:AJ160"/>
    <mergeCell ref="AK160:AQ160"/>
    <mergeCell ref="AR160:AS160"/>
    <mergeCell ref="AR159:AS159"/>
    <mergeCell ref="Z157:AA157"/>
    <mergeCell ref="AB157:AE157"/>
    <mergeCell ref="AF158:AJ158"/>
    <mergeCell ref="AK158:AQ158"/>
    <mergeCell ref="Z158:AA158"/>
    <mergeCell ref="AB158:AE158"/>
    <mergeCell ref="AF157:AJ157"/>
    <mergeCell ref="AK157:AQ157"/>
    <mergeCell ref="C156:C158"/>
    <mergeCell ref="D156:D158"/>
    <mergeCell ref="G156:J156"/>
    <mergeCell ref="K156:Y156"/>
    <mergeCell ref="G158:J158"/>
    <mergeCell ref="K158:Y158"/>
    <mergeCell ref="G157:J157"/>
    <mergeCell ref="K157:Y157"/>
    <mergeCell ref="G155:J155"/>
    <mergeCell ref="K155:AJ155"/>
    <mergeCell ref="K153:Y153"/>
    <mergeCell ref="Z153:AA153"/>
    <mergeCell ref="AR157:AS157"/>
    <mergeCell ref="AT155:BR155"/>
    <mergeCell ref="AB156:AE156"/>
    <mergeCell ref="AF156:AJ156"/>
    <mergeCell ref="AK156:AQ156"/>
    <mergeCell ref="AR156:AS156"/>
    <mergeCell ref="AK155:AQ155"/>
    <mergeCell ref="AR155:AS155"/>
    <mergeCell ref="AF154:AJ154"/>
    <mergeCell ref="AK154:AQ154"/>
    <mergeCell ref="AR154:AS154"/>
    <mergeCell ref="Z156:AA156"/>
    <mergeCell ref="AT154:BR154"/>
    <mergeCell ref="G154:J154"/>
    <mergeCell ref="K154:Y154"/>
    <mergeCell ref="Z154:AA154"/>
    <mergeCell ref="AB154:AE154"/>
    <mergeCell ref="G152:J152"/>
    <mergeCell ref="K152:Y152"/>
    <mergeCell ref="Z152:AA152"/>
    <mergeCell ref="AB152:AE152"/>
    <mergeCell ref="G153:J153"/>
    <mergeCell ref="AB153:AE153"/>
    <mergeCell ref="AR151:AS151"/>
    <mergeCell ref="AF152:AJ152"/>
    <mergeCell ref="AF153:AJ153"/>
    <mergeCell ref="AK153:AQ153"/>
    <mergeCell ref="AR153:AS153"/>
    <mergeCell ref="AK152:AQ152"/>
    <mergeCell ref="AR152:AS152"/>
    <mergeCell ref="AK151:AQ151"/>
    <mergeCell ref="AB151:AE151"/>
    <mergeCell ref="AK150:AQ150"/>
    <mergeCell ref="AR150:AS150"/>
    <mergeCell ref="AT150:BR150"/>
    <mergeCell ref="AT153:BR153"/>
    <mergeCell ref="AT152:BR152"/>
    <mergeCell ref="AT151:BR151"/>
    <mergeCell ref="Z149:AA149"/>
    <mergeCell ref="AB149:AE149"/>
    <mergeCell ref="AF149:AJ149"/>
    <mergeCell ref="AK149:AQ149"/>
    <mergeCell ref="AR149:AS149"/>
    <mergeCell ref="AT149:BR149"/>
    <mergeCell ref="AF151:AJ151"/>
    <mergeCell ref="AR148:AS148"/>
    <mergeCell ref="AT148:BR148"/>
    <mergeCell ref="AF147:AJ147"/>
    <mergeCell ref="AK147:AQ147"/>
    <mergeCell ref="AR147:AS147"/>
    <mergeCell ref="AT147:BR147"/>
    <mergeCell ref="AF148:AJ148"/>
    <mergeCell ref="AF150:AJ150"/>
    <mergeCell ref="AK148:AQ148"/>
    <mergeCell ref="Z147:AA147"/>
    <mergeCell ref="AB147:AE147"/>
    <mergeCell ref="G150:J150"/>
    <mergeCell ref="K150:Y150"/>
    <mergeCell ref="Z150:AA150"/>
    <mergeCell ref="AB150:AE150"/>
    <mergeCell ref="G148:J148"/>
    <mergeCell ref="K148:Y148"/>
    <mergeCell ref="Z148:AA148"/>
    <mergeCell ref="AB148:AE148"/>
    <mergeCell ref="C147:C151"/>
    <mergeCell ref="D147:D151"/>
    <mergeCell ref="G147:J147"/>
    <mergeCell ref="K147:Y147"/>
    <mergeCell ref="G149:J149"/>
    <mergeCell ref="K149:Y149"/>
    <mergeCell ref="G151:J151"/>
    <mergeCell ref="K151:Y151"/>
    <mergeCell ref="Z151:AA151"/>
    <mergeCell ref="AT146:BR146"/>
    <mergeCell ref="G145:J145"/>
    <mergeCell ref="K145:Y145"/>
    <mergeCell ref="Z145:AA145"/>
    <mergeCell ref="G146:J146"/>
    <mergeCell ref="K146:AJ146"/>
    <mergeCell ref="AK146:AQ146"/>
    <mergeCell ref="AR146:AS146"/>
    <mergeCell ref="AB145:AE145"/>
    <mergeCell ref="AF145:AJ145"/>
    <mergeCell ref="G144:J144"/>
    <mergeCell ref="K144:Y144"/>
    <mergeCell ref="AK145:AQ145"/>
    <mergeCell ref="AR143:AS143"/>
    <mergeCell ref="AF144:AJ144"/>
    <mergeCell ref="AR145:AS145"/>
    <mergeCell ref="AK144:AQ144"/>
    <mergeCell ref="AR144:AS144"/>
    <mergeCell ref="Z144:AA144"/>
    <mergeCell ref="AB144:AE144"/>
    <mergeCell ref="AF142:AJ142"/>
    <mergeCell ref="AK142:AQ142"/>
    <mergeCell ref="AT144:BR144"/>
    <mergeCell ref="G143:J143"/>
    <mergeCell ref="K143:Y143"/>
    <mergeCell ref="Z143:AA143"/>
    <mergeCell ref="AB143:AE143"/>
    <mergeCell ref="AF143:AJ143"/>
    <mergeCell ref="AK143:AQ143"/>
    <mergeCell ref="AT143:BR143"/>
    <mergeCell ref="G141:J141"/>
    <mergeCell ref="K141:Y141"/>
    <mergeCell ref="Z141:AA141"/>
    <mergeCell ref="AB141:AE141"/>
    <mergeCell ref="AR142:AS142"/>
    <mergeCell ref="AT142:BR142"/>
    <mergeCell ref="G142:J142"/>
    <mergeCell ref="K142:Y142"/>
    <mergeCell ref="Z142:AA142"/>
    <mergeCell ref="AB142:AE142"/>
    <mergeCell ref="K139:Y139"/>
    <mergeCell ref="AR140:AS140"/>
    <mergeCell ref="AT140:BR140"/>
    <mergeCell ref="AF141:AJ141"/>
    <mergeCell ref="AK141:AQ141"/>
    <mergeCell ref="AR141:AS141"/>
    <mergeCell ref="AT141:BR141"/>
    <mergeCell ref="AF140:AJ140"/>
    <mergeCell ref="AK140:AQ140"/>
    <mergeCell ref="AT137:BR137"/>
    <mergeCell ref="AR138:AS138"/>
    <mergeCell ref="AT138:BR138"/>
    <mergeCell ref="AF139:AJ139"/>
    <mergeCell ref="AK139:AQ139"/>
    <mergeCell ref="G140:J140"/>
    <mergeCell ref="K140:Y140"/>
    <mergeCell ref="Z140:AA140"/>
    <mergeCell ref="AB140:AE140"/>
    <mergeCell ref="G139:J139"/>
    <mergeCell ref="Z139:AA139"/>
    <mergeCell ref="AB139:AE139"/>
    <mergeCell ref="Z138:AA138"/>
    <mergeCell ref="AB138:AE138"/>
    <mergeCell ref="AR139:AS139"/>
    <mergeCell ref="AT139:BR139"/>
    <mergeCell ref="Z137:AA137"/>
    <mergeCell ref="AB137:AE137"/>
    <mergeCell ref="G137:J137"/>
    <mergeCell ref="K137:Y137"/>
    <mergeCell ref="AF138:AJ138"/>
    <mergeCell ref="AK138:AQ138"/>
    <mergeCell ref="AF137:AJ137"/>
    <mergeCell ref="AK137:AQ137"/>
    <mergeCell ref="G138:J138"/>
    <mergeCell ref="K138:Y138"/>
    <mergeCell ref="AT134:BR134"/>
    <mergeCell ref="G134:J134"/>
    <mergeCell ref="G136:J136"/>
    <mergeCell ref="K136:AJ136"/>
    <mergeCell ref="AK136:AQ136"/>
    <mergeCell ref="AR136:AS136"/>
    <mergeCell ref="AF135:AJ135"/>
    <mergeCell ref="AK135:AQ135"/>
    <mergeCell ref="AR135:AS135"/>
    <mergeCell ref="AT135:BR135"/>
    <mergeCell ref="G135:J135"/>
    <mergeCell ref="K135:Y135"/>
    <mergeCell ref="Z135:AA135"/>
    <mergeCell ref="AB135:AE135"/>
    <mergeCell ref="G133:J133"/>
    <mergeCell ref="K133:Y133"/>
    <mergeCell ref="Z133:AA133"/>
    <mergeCell ref="AB133:AE133"/>
    <mergeCell ref="K134:Y134"/>
    <mergeCell ref="Z134:AA134"/>
    <mergeCell ref="AB134:AE134"/>
    <mergeCell ref="AR132:AS132"/>
    <mergeCell ref="AF133:AJ133"/>
    <mergeCell ref="AF134:AJ134"/>
    <mergeCell ref="AK134:AQ134"/>
    <mergeCell ref="AR134:AS134"/>
    <mergeCell ref="AK133:AQ133"/>
    <mergeCell ref="AR133:AS133"/>
    <mergeCell ref="AT133:BR133"/>
    <mergeCell ref="Z132:AA132"/>
    <mergeCell ref="AB132:AE132"/>
    <mergeCell ref="AF132:AJ132"/>
    <mergeCell ref="AK132:AQ132"/>
    <mergeCell ref="AT132:BR132"/>
    <mergeCell ref="AT128:BR128"/>
    <mergeCell ref="AR129:AS129"/>
    <mergeCell ref="AT129:BR129"/>
    <mergeCell ref="AK128:AQ128"/>
    <mergeCell ref="AF128:AJ128"/>
    <mergeCell ref="Z131:AA131"/>
    <mergeCell ref="AB131:AE131"/>
    <mergeCell ref="AR131:AS131"/>
    <mergeCell ref="AT131:BR131"/>
    <mergeCell ref="AF131:AJ131"/>
    <mergeCell ref="C128:C132"/>
    <mergeCell ref="D128:D132"/>
    <mergeCell ref="G128:J128"/>
    <mergeCell ref="K128:Y128"/>
    <mergeCell ref="G130:J130"/>
    <mergeCell ref="K130:Y130"/>
    <mergeCell ref="G132:J132"/>
    <mergeCell ref="K132:Y132"/>
    <mergeCell ref="G131:J131"/>
    <mergeCell ref="K131:Y131"/>
    <mergeCell ref="Z130:AA130"/>
    <mergeCell ref="AB130:AE130"/>
    <mergeCell ref="Z129:AA129"/>
    <mergeCell ref="AB129:AE129"/>
    <mergeCell ref="G126:J126"/>
    <mergeCell ref="K126:Y126"/>
    <mergeCell ref="Z126:AA126"/>
    <mergeCell ref="AB126:AE126"/>
    <mergeCell ref="G129:J129"/>
    <mergeCell ref="K129:Y129"/>
    <mergeCell ref="G127:J127"/>
    <mergeCell ref="K127:AJ127"/>
    <mergeCell ref="Z128:AA128"/>
    <mergeCell ref="AB128:AE128"/>
    <mergeCell ref="AF129:AJ129"/>
    <mergeCell ref="AR123:AS123"/>
    <mergeCell ref="AF124:AJ124"/>
    <mergeCell ref="AK124:AQ124"/>
    <mergeCell ref="AR124:AS124"/>
    <mergeCell ref="AB123:AE123"/>
    <mergeCell ref="AF125:AJ125"/>
    <mergeCell ref="AB125:AE125"/>
    <mergeCell ref="G125:J125"/>
    <mergeCell ref="K125:Y125"/>
    <mergeCell ref="AB124:AE124"/>
    <mergeCell ref="G123:J123"/>
    <mergeCell ref="K124:Y124"/>
    <mergeCell ref="Z124:AA124"/>
    <mergeCell ref="G124:J124"/>
    <mergeCell ref="Z125:AA125"/>
    <mergeCell ref="G121:J121"/>
    <mergeCell ref="K121:Y121"/>
    <mergeCell ref="Z121:AA121"/>
    <mergeCell ref="G122:J122"/>
    <mergeCell ref="K122:Y122"/>
    <mergeCell ref="Z122:AA122"/>
    <mergeCell ref="K118:Y118"/>
    <mergeCell ref="AF118:AJ118"/>
    <mergeCell ref="Z123:AA123"/>
    <mergeCell ref="AF123:AJ123"/>
    <mergeCell ref="AB122:AE122"/>
    <mergeCell ref="AF122:AJ122"/>
    <mergeCell ref="AB121:AE121"/>
    <mergeCell ref="K123:Y123"/>
    <mergeCell ref="G115:J115"/>
    <mergeCell ref="K115:Y115"/>
    <mergeCell ref="Z115:AA115"/>
    <mergeCell ref="AB115:AE115"/>
    <mergeCell ref="K120:AJ120"/>
    <mergeCell ref="AF119:AJ119"/>
    <mergeCell ref="G119:J119"/>
    <mergeCell ref="K119:Y119"/>
    <mergeCell ref="Z119:AA119"/>
    <mergeCell ref="G118:J118"/>
    <mergeCell ref="AR121:AS121"/>
    <mergeCell ref="AT121:BR121"/>
    <mergeCell ref="AR122:AS122"/>
    <mergeCell ref="AR126:AS126"/>
    <mergeCell ref="G116:J116"/>
    <mergeCell ref="K116:Y116"/>
    <mergeCell ref="Z116:AA116"/>
    <mergeCell ref="AB118:AE118"/>
    <mergeCell ref="AB119:AE119"/>
    <mergeCell ref="G120:J120"/>
    <mergeCell ref="G285:H285"/>
    <mergeCell ref="I285:Y285"/>
    <mergeCell ref="Z285:AF285"/>
    <mergeCell ref="AG285:AI285"/>
    <mergeCell ref="AT111:BR111"/>
    <mergeCell ref="AW284:AX284"/>
    <mergeCell ref="AO284:AP284"/>
    <mergeCell ref="AT112:BR112"/>
    <mergeCell ref="AT125:BR125"/>
    <mergeCell ref="AT124:BR124"/>
    <mergeCell ref="AK122:AQ122"/>
    <mergeCell ref="AK123:AQ123"/>
    <mergeCell ref="AO285:AP285"/>
    <mergeCell ref="AQ285:AR285"/>
    <mergeCell ref="AJ285:AL285"/>
    <mergeCell ref="AM285:AN285"/>
    <mergeCell ref="AR130:AS130"/>
    <mergeCell ref="AR128:AS128"/>
    <mergeCell ref="AK131:AQ131"/>
    <mergeCell ref="AR137:AS137"/>
    <mergeCell ref="AU285:AV285"/>
    <mergeCell ref="AF121:AJ121"/>
    <mergeCell ref="AR127:AS127"/>
    <mergeCell ref="AF126:AJ126"/>
    <mergeCell ref="AK126:AQ126"/>
    <mergeCell ref="AK127:AQ127"/>
    <mergeCell ref="AS285:AT285"/>
    <mergeCell ref="AG280:AI280"/>
    <mergeCell ref="AJ280:AL280"/>
    <mergeCell ref="AM280:AN280"/>
    <mergeCell ref="AT118:BR118"/>
    <mergeCell ref="AQ283:AR283"/>
    <mergeCell ref="K111:Y111"/>
    <mergeCell ref="AF113:AJ113"/>
    <mergeCell ref="K113:Y113"/>
    <mergeCell ref="Z113:AA113"/>
    <mergeCell ref="AT119:BR119"/>
    <mergeCell ref="AK119:AQ119"/>
    <mergeCell ref="AK116:AQ116"/>
    <mergeCell ref="AK118:AQ118"/>
    <mergeCell ref="BC284:BD284"/>
    <mergeCell ref="BE284:BF284"/>
    <mergeCell ref="Z117:AA117"/>
    <mergeCell ref="AF110:AJ110"/>
    <mergeCell ref="AB116:AE116"/>
    <mergeCell ref="AB117:AE117"/>
    <mergeCell ref="AF116:AJ116"/>
    <mergeCell ref="AB113:AE113"/>
    <mergeCell ref="AB114:AE114"/>
    <mergeCell ref="AF114:AJ114"/>
    <mergeCell ref="AT104:BR105"/>
    <mergeCell ref="AR105:AS105"/>
    <mergeCell ref="K114:Y114"/>
    <mergeCell ref="Z114:AA114"/>
    <mergeCell ref="AT106:BR106"/>
    <mergeCell ref="AR112:AS112"/>
    <mergeCell ref="AR113:AS113"/>
    <mergeCell ref="AF112:AJ112"/>
    <mergeCell ref="AK106:AQ106"/>
    <mergeCell ref="AF105:AJ105"/>
    <mergeCell ref="G57:H57"/>
    <mergeCell ref="I57:U57"/>
    <mergeCell ref="V57:AA57"/>
    <mergeCell ref="AM283:AN283"/>
    <mergeCell ref="AT113:BR113"/>
    <mergeCell ref="AK114:AQ114"/>
    <mergeCell ref="AK113:AQ113"/>
    <mergeCell ref="AT114:BR114"/>
    <mergeCell ref="AK115:AQ115"/>
    <mergeCell ref="AK117:AQ117"/>
    <mergeCell ref="G74:BR74"/>
    <mergeCell ref="G69:I69"/>
    <mergeCell ref="J69:BL69"/>
    <mergeCell ref="Z111:AA111"/>
    <mergeCell ref="J93:Q93"/>
    <mergeCell ref="G103:BR103"/>
    <mergeCell ref="G104:J105"/>
    <mergeCell ref="BE82:BJ82"/>
    <mergeCell ref="G90:I90"/>
    <mergeCell ref="AB111:AE111"/>
    <mergeCell ref="I51:BL51"/>
    <mergeCell ref="AB54:AD54"/>
    <mergeCell ref="BM54:BQ54"/>
    <mergeCell ref="G53:BR53"/>
    <mergeCell ref="G54:H54"/>
    <mergeCell ref="I54:AA54"/>
    <mergeCell ref="BA54:BD54"/>
    <mergeCell ref="AN54:AT54"/>
    <mergeCell ref="BF54:BL54"/>
    <mergeCell ref="BK84:BR84"/>
    <mergeCell ref="C115:C117"/>
    <mergeCell ref="D115:D117"/>
    <mergeCell ref="G111:J111"/>
    <mergeCell ref="AF115:AJ115"/>
    <mergeCell ref="AF111:AJ111"/>
    <mergeCell ref="K117:Y117"/>
    <mergeCell ref="AT117:BR117"/>
    <mergeCell ref="AT108:BR108"/>
    <mergeCell ref="G102:BR102"/>
    <mergeCell ref="G114:J114"/>
    <mergeCell ref="V83:Z83"/>
    <mergeCell ref="BK82:BL82"/>
    <mergeCell ref="AY83:BD83"/>
    <mergeCell ref="G83:I83"/>
    <mergeCell ref="J82:U82"/>
    <mergeCell ref="AY82:BD82"/>
    <mergeCell ref="G82:I82"/>
    <mergeCell ref="V82:Z82"/>
    <mergeCell ref="AA82:AH82"/>
    <mergeCell ref="AA83:AH83"/>
    <mergeCell ref="AI83:AX83"/>
    <mergeCell ref="BK83:BL83"/>
    <mergeCell ref="J83:U83"/>
    <mergeCell ref="V84:AX84"/>
    <mergeCell ref="G113:J113"/>
    <mergeCell ref="AK112:AQ112"/>
    <mergeCell ref="J84:U84"/>
    <mergeCell ref="AB85:BR85"/>
    <mergeCell ref="BB84:BJ84"/>
    <mergeCell ref="C77:C83"/>
    <mergeCell ref="D77:D83"/>
    <mergeCell ref="C109:C114"/>
    <mergeCell ref="D109:D114"/>
    <mergeCell ref="G84:I84"/>
    <mergeCell ref="J81:U81"/>
    <mergeCell ref="K104:Y105"/>
    <mergeCell ref="K109:Y109"/>
    <mergeCell ref="J90:Q90"/>
    <mergeCell ref="G89:BR89"/>
    <mergeCell ref="AF117:AJ117"/>
    <mergeCell ref="Z118:AA118"/>
    <mergeCell ref="G117:J117"/>
    <mergeCell ref="G18:BR18"/>
    <mergeCell ref="BE83:BJ83"/>
    <mergeCell ref="AM33:BN33"/>
    <mergeCell ref="BM51:BR51"/>
    <mergeCell ref="BM83:BR83"/>
    <mergeCell ref="BM81:BR81"/>
    <mergeCell ref="AI81:AX81"/>
    <mergeCell ref="AY81:BD81"/>
    <mergeCell ref="AI82:AX82"/>
    <mergeCell ref="AA81:AH81"/>
    <mergeCell ref="BM82:BR82"/>
    <mergeCell ref="BK81:BL81"/>
    <mergeCell ref="G13:I13"/>
    <mergeCell ref="K13:M13"/>
    <mergeCell ref="BM29:BR29"/>
    <mergeCell ref="BM30:BR30"/>
    <mergeCell ref="G20:I20"/>
    <mergeCell ref="K26:BR26"/>
    <mergeCell ref="O13:BR14"/>
    <mergeCell ref="G16:BR16"/>
    <mergeCell ref="K20:BR20"/>
    <mergeCell ref="G23:I23"/>
    <mergeCell ref="BM80:BR80"/>
    <mergeCell ref="BM79:BR79"/>
    <mergeCell ref="BK80:BL80"/>
    <mergeCell ref="V75:Z76"/>
    <mergeCell ref="I75:U76"/>
    <mergeCell ref="AK120:AQ120"/>
    <mergeCell ref="AR120:AS120"/>
    <mergeCell ref="AY84:BA84"/>
    <mergeCell ref="AF90:AL90"/>
    <mergeCell ref="AA80:AH80"/>
    <mergeCell ref="AA79:AH79"/>
    <mergeCell ref="AY79:BD79"/>
    <mergeCell ref="Z104:AA105"/>
    <mergeCell ref="AB104:AE105"/>
    <mergeCell ref="AF104:AJ104"/>
    <mergeCell ref="AF130:AJ130"/>
    <mergeCell ref="AK130:AQ130"/>
    <mergeCell ref="AK129:AQ129"/>
    <mergeCell ref="AK125:AQ125"/>
    <mergeCell ref="AT145:BR145"/>
    <mergeCell ref="Z278:AI279"/>
    <mergeCell ref="AQ279:AR279"/>
    <mergeCell ref="AT126:BR126"/>
    <mergeCell ref="AR125:AS125"/>
    <mergeCell ref="AT130:BR130"/>
    <mergeCell ref="G10:I10"/>
    <mergeCell ref="K10:M10"/>
    <mergeCell ref="O10:BR11"/>
    <mergeCell ref="BE81:BJ81"/>
    <mergeCell ref="G81:I81"/>
    <mergeCell ref="V81:Z81"/>
    <mergeCell ref="G70:I70"/>
    <mergeCell ref="J70:BL70"/>
    <mergeCell ref="G75:H76"/>
    <mergeCell ref="AI75:AX76"/>
    <mergeCell ref="V3:BC3"/>
    <mergeCell ref="V4:BC4"/>
    <mergeCell ref="V5:BC5"/>
    <mergeCell ref="J66:BL66"/>
    <mergeCell ref="I37:Z37"/>
    <mergeCell ref="AA37:AB37"/>
    <mergeCell ref="AM32:BN32"/>
    <mergeCell ref="AC37:AF37"/>
    <mergeCell ref="AG37:AH37"/>
    <mergeCell ref="AI37:AM37"/>
    <mergeCell ref="AA78:AH78"/>
    <mergeCell ref="AA75:AH76"/>
    <mergeCell ref="G78:I78"/>
    <mergeCell ref="J78:U78"/>
    <mergeCell ref="G77:I77"/>
    <mergeCell ref="V77:Z77"/>
    <mergeCell ref="J77:U77"/>
    <mergeCell ref="AA77:AH77"/>
    <mergeCell ref="V78:Z78"/>
    <mergeCell ref="BE76:BJ76"/>
    <mergeCell ref="AY75:BD76"/>
    <mergeCell ref="BE75:BR75"/>
    <mergeCell ref="AI80:AX80"/>
    <mergeCell ref="BM76:BR76"/>
    <mergeCell ref="BK76:BL76"/>
    <mergeCell ref="AI78:AX78"/>
    <mergeCell ref="BE80:BJ80"/>
    <mergeCell ref="BE79:BJ79"/>
    <mergeCell ref="AI77:AX77"/>
    <mergeCell ref="BM77:BR77"/>
    <mergeCell ref="AI79:AX79"/>
    <mergeCell ref="BK79:BL79"/>
    <mergeCell ref="AY78:BD78"/>
    <mergeCell ref="BK78:BL78"/>
    <mergeCell ref="BE78:BJ78"/>
    <mergeCell ref="BM78:BR78"/>
    <mergeCell ref="BK77:BL77"/>
    <mergeCell ref="AY77:BD77"/>
    <mergeCell ref="BE77:BJ77"/>
    <mergeCell ref="G79:I79"/>
    <mergeCell ref="G80:I80"/>
    <mergeCell ref="V79:Z79"/>
    <mergeCell ref="V80:Z80"/>
    <mergeCell ref="AY80:BD80"/>
    <mergeCell ref="J80:U80"/>
    <mergeCell ref="J79:U79"/>
    <mergeCell ref="AK105:AQ105"/>
    <mergeCell ref="AK104:AQ104"/>
    <mergeCell ref="AR106:AS106"/>
    <mergeCell ref="G106:J106"/>
    <mergeCell ref="K106:AJ106"/>
    <mergeCell ref="AR104:AS104"/>
    <mergeCell ref="G107:J107"/>
    <mergeCell ref="K107:Y107"/>
    <mergeCell ref="Z107:AA107"/>
    <mergeCell ref="AB107:AE107"/>
    <mergeCell ref="AF107:AJ107"/>
    <mergeCell ref="BI282:BJ282"/>
    <mergeCell ref="AR109:AS109"/>
    <mergeCell ref="AR116:AS116"/>
    <mergeCell ref="AT116:BR116"/>
    <mergeCell ref="BK282:BL282"/>
    <mergeCell ref="BM282:BN282"/>
    <mergeCell ref="BK280:BL280"/>
    <mergeCell ref="AR111:AS111"/>
    <mergeCell ref="AR118:AS118"/>
    <mergeCell ref="AT122:BR122"/>
    <mergeCell ref="AB109:AE109"/>
    <mergeCell ref="AF109:AJ109"/>
    <mergeCell ref="AK109:AQ109"/>
    <mergeCell ref="AG281:AI281"/>
    <mergeCell ref="AM281:AN281"/>
    <mergeCell ref="AR107:AS107"/>
    <mergeCell ref="AK107:AQ107"/>
    <mergeCell ref="BG282:BH282"/>
    <mergeCell ref="AK108:AQ108"/>
    <mergeCell ref="AR108:AS108"/>
    <mergeCell ref="AK110:AQ110"/>
    <mergeCell ref="AK111:AQ111"/>
    <mergeCell ref="AW282:AX282"/>
    <mergeCell ref="AJ282:AL282"/>
    <mergeCell ref="AQ280:AR280"/>
    <mergeCell ref="AW283:AX283"/>
    <mergeCell ref="AR114:AS114"/>
    <mergeCell ref="AS280:AT280"/>
    <mergeCell ref="AU280:AV280"/>
    <mergeCell ref="AW280:AX280"/>
    <mergeCell ref="AR117:AS117"/>
    <mergeCell ref="AR119:AS119"/>
    <mergeCell ref="AR115:AS115"/>
    <mergeCell ref="AT115:BR115"/>
    <mergeCell ref="BA280:BB280"/>
    <mergeCell ref="AO281:AP281"/>
    <mergeCell ref="AQ281:AR281"/>
    <mergeCell ref="AU281:AV281"/>
    <mergeCell ref="AO280:AP280"/>
    <mergeCell ref="Z109:AA109"/>
    <mergeCell ref="Z283:AF283"/>
    <mergeCell ref="AQ282:AR282"/>
    <mergeCell ref="AS282:AT282"/>
    <mergeCell ref="AU282:AV282"/>
    <mergeCell ref="AO283:AP283"/>
    <mergeCell ref="AS283:AT283"/>
    <mergeCell ref="AS281:AT281"/>
    <mergeCell ref="AS279:AT279"/>
    <mergeCell ref="AO279:AP279"/>
    <mergeCell ref="AT107:BR107"/>
    <mergeCell ref="G108:J108"/>
    <mergeCell ref="K108:AJ108"/>
    <mergeCell ref="K112:Y112"/>
    <mergeCell ref="Z112:AA112"/>
    <mergeCell ref="AB112:AE112"/>
    <mergeCell ref="G112:J112"/>
    <mergeCell ref="AR110:AS110"/>
    <mergeCell ref="G110:J110"/>
    <mergeCell ref="G109:J109"/>
    <mergeCell ref="Z110:AA110"/>
    <mergeCell ref="AB110:AE110"/>
    <mergeCell ref="BA281:BB281"/>
    <mergeCell ref="BC281:BD281"/>
    <mergeCell ref="Z281:AF281"/>
    <mergeCell ref="AW281:AX281"/>
    <mergeCell ref="AY281:AZ281"/>
    <mergeCell ref="AK121:AQ121"/>
    <mergeCell ref="AM276:AT276"/>
    <mergeCell ref="AJ278:AL279"/>
    <mergeCell ref="AC276:AE276"/>
    <mergeCell ref="AJ276:AL276"/>
    <mergeCell ref="G67:I67"/>
    <mergeCell ref="BQ281:BR281"/>
    <mergeCell ref="AT109:BR109"/>
    <mergeCell ref="AT110:BR110"/>
    <mergeCell ref="AT120:BR120"/>
    <mergeCell ref="AT123:BR123"/>
    <mergeCell ref="AT127:BR127"/>
    <mergeCell ref="AT136:BR136"/>
    <mergeCell ref="BM281:BN281"/>
    <mergeCell ref="BE281:BF281"/>
    <mergeCell ref="BQ280:BR280"/>
    <mergeCell ref="BE280:BF280"/>
    <mergeCell ref="Z240:AA240"/>
    <mergeCell ref="Z243:AA243"/>
    <mergeCell ref="AB243:AE243"/>
    <mergeCell ref="BM67:BR67"/>
    <mergeCell ref="AY280:AZ280"/>
    <mergeCell ref="BM69:BR69"/>
    <mergeCell ref="J68:BL68"/>
    <mergeCell ref="K110:Y110"/>
    <mergeCell ref="AJ284:AL284"/>
    <mergeCell ref="AM284:AN284"/>
    <mergeCell ref="C64:C70"/>
    <mergeCell ref="D64:D70"/>
    <mergeCell ref="G64:I64"/>
    <mergeCell ref="J64:BL64"/>
    <mergeCell ref="G65:I65"/>
    <mergeCell ref="J65:BL65"/>
    <mergeCell ref="G66:I66"/>
    <mergeCell ref="G68:I68"/>
    <mergeCell ref="G284:H284"/>
    <mergeCell ref="I284:Y284"/>
    <mergeCell ref="Z284:AF284"/>
    <mergeCell ref="AM282:AN282"/>
    <mergeCell ref="AO282:AP282"/>
    <mergeCell ref="AJ283:AL283"/>
    <mergeCell ref="Z282:AF282"/>
    <mergeCell ref="AG282:AI282"/>
    <mergeCell ref="AG283:AI283"/>
    <mergeCell ref="AG284:AI284"/>
    <mergeCell ref="BG280:BH280"/>
    <mergeCell ref="BI280:BJ280"/>
    <mergeCell ref="BC280:BD280"/>
    <mergeCell ref="G283:H283"/>
    <mergeCell ref="I283:Y283"/>
    <mergeCell ref="Z280:AF280"/>
    <mergeCell ref="BI281:BJ281"/>
    <mergeCell ref="BG281:BH281"/>
    <mergeCell ref="AJ281:AL281"/>
    <mergeCell ref="J278:Y280"/>
    <mergeCell ref="C281:C300"/>
    <mergeCell ref="D281:D300"/>
    <mergeCell ref="G281:H281"/>
    <mergeCell ref="I281:Y281"/>
    <mergeCell ref="G282:H282"/>
    <mergeCell ref="I282:Y282"/>
    <mergeCell ref="G286:H286"/>
    <mergeCell ref="I286:Y286"/>
    <mergeCell ref="G287:H287"/>
    <mergeCell ref="I287:Y287"/>
    <mergeCell ref="C241:C243"/>
    <mergeCell ref="D241:D243"/>
    <mergeCell ref="G241:J241"/>
    <mergeCell ref="K241:Y241"/>
    <mergeCell ref="G243:J243"/>
    <mergeCell ref="K243:Y243"/>
    <mergeCell ref="G254:J254"/>
    <mergeCell ref="K254:AJ254"/>
    <mergeCell ref="AF258:AJ258"/>
    <mergeCell ref="G240:J240"/>
    <mergeCell ref="AW279:AX279"/>
    <mergeCell ref="AF243:AJ243"/>
    <mergeCell ref="AK243:AQ243"/>
    <mergeCell ref="AM279:AN279"/>
    <mergeCell ref="AU279:AV279"/>
    <mergeCell ref="AK240:AQ240"/>
    <mergeCell ref="AY279:AZ279"/>
    <mergeCell ref="BA279:BB279"/>
    <mergeCell ref="BK279:BL279"/>
    <mergeCell ref="K248:Y248"/>
    <mergeCell ref="Z248:AA248"/>
    <mergeCell ref="AB248:AE248"/>
    <mergeCell ref="AF248:AJ248"/>
    <mergeCell ref="BD249:BH249"/>
    <mergeCell ref="BD248:BH248"/>
    <mergeCell ref="BI248:BM248"/>
    <mergeCell ref="BO279:BP279"/>
    <mergeCell ref="BM279:BN279"/>
    <mergeCell ref="K240:Y240"/>
    <mergeCell ref="K246:AJ246"/>
    <mergeCell ref="Z244:AA244"/>
    <mergeCell ref="AF252:AJ252"/>
    <mergeCell ref="AB240:AE240"/>
    <mergeCell ref="BD276:BO276"/>
    <mergeCell ref="BP276:BR276"/>
    <mergeCell ref="J276:AB276"/>
    <mergeCell ref="AT158:BR158"/>
    <mergeCell ref="BC279:BD279"/>
    <mergeCell ref="BE279:BF279"/>
    <mergeCell ref="BO278:BR278"/>
    <mergeCell ref="BG278:BJ278"/>
    <mergeCell ref="BK278:BN278"/>
    <mergeCell ref="AU278:AX278"/>
    <mergeCell ref="AQ278:AT278"/>
    <mergeCell ref="AU276:AZ276"/>
    <mergeCell ref="BA276:BC276"/>
    <mergeCell ref="AT159:BR159"/>
    <mergeCell ref="AF159:AJ159"/>
    <mergeCell ref="Z239:AA239"/>
    <mergeCell ref="AY278:BB278"/>
    <mergeCell ref="BC278:BF278"/>
    <mergeCell ref="G276:I276"/>
    <mergeCell ref="G278:I280"/>
    <mergeCell ref="K239:Y239"/>
    <mergeCell ref="BQ279:BR279"/>
    <mergeCell ref="BG279:BH279"/>
    <mergeCell ref="B147:B151"/>
    <mergeCell ref="B182:B184"/>
    <mergeCell ref="B156:B158"/>
    <mergeCell ref="B163:B166"/>
    <mergeCell ref="B170:B177"/>
    <mergeCell ref="AM278:AP278"/>
    <mergeCell ref="C227:C229"/>
    <mergeCell ref="AF240:AJ240"/>
    <mergeCell ref="AF276:AI276"/>
    <mergeCell ref="Z241:AA241"/>
    <mergeCell ref="AT156:BR156"/>
    <mergeCell ref="AT157:BR157"/>
    <mergeCell ref="AR158:AS158"/>
    <mergeCell ref="B109:B117"/>
    <mergeCell ref="B121:B124"/>
    <mergeCell ref="B128:B132"/>
    <mergeCell ref="B137:B140"/>
    <mergeCell ref="C123:C124"/>
    <mergeCell ref="D123:D124"/>
    <mergeCell ref="C137:C140"/>
    <mergeCell ref="B189:B195"/>
    <mergeCell ref="B221:B223"/>
    <mergeCell ref="B227:B233"/>
    <mergeCell ref="G239:J239"/>
    <mergeCell ref="B200:B206"/>
    <mergeCell ref="B210:B217"/>
    <mergeCell ref="C189:C195"/>
    <mergeCell ref="D189:D195"/>
    <mergeCell ref="G189:J189"/>
    <mergeCell ref="G199:J199"/>
    <mergeCell ref="C200:C206"/>
    <mergeCell ref="D200:D206"/>
    <mergeCell ref="G200:J200"/>
    <mergeCell ref="B238:B243"/>
    <mergeCell ref="D227:D229"/>
    <mergeCell ref="C238:C240"/>
    <mergeCell ref="D238:D240"/>
    <mergeCell ref="C210:C217"/>
    <mergeCell ref="D210:D217"/>
    <mergeCell ref="G210:J210"/>
    <mergeCell ref="AF239:AJ239"/>
    <mergeCell ref="AB239:AE239"/>
    <mergeCell ref="AU271:BR271"/>
    <mergeCell ref="AU272:BR272"/>
    <mergeCell ref="B255:B260"/>
    <mergeCell ref="G248:J248"/>
    <mergeCell ref="G244:J244"/>
    <mergeCell ref="AB241:AE241"/>
    <mergeCell ref="AF241:AJ241"/>
    <mergeCell ref="AB244:AE244"/>
    <mergeCell ref="BQ286:BR286"/>
    <mergeCell ref="BO286:BP286"/>
    <mergeCell ref="BE285:BF285"/>
    <mergeCell ref="BK286:BL286"/>
    <mergeCell ref="BI279:BJ279"/>
    <mergeCell ref="BO280:BP280"/>
    <mergeCell ref="BO281:BP281"/>
    <mergeCell ref="BK281:BL281"/>
    <mergeCell ref="BQ285:BR285"/>
    <mergeCell ref="BM285:BN285"/>
    <mergeCell ref="AW285:AX285"/>
    <mergeCell ref="AY285:AZ285"/>
    <mergeCell ref="BG285:BH285"/>
    <mergeCell ref="BI285:BJ285"/>
    <mergeCell ref="BK285:BL285"/>
    <mergeCell ref="BA285:BB285"/>
    <mergeCell ref="BC285:BD285"/>
    <mergeCell ref="BO285:BP285"/>
    <mergeCell ref="AW286:AX286"/>
    <mergeCell ref="AY286:AZ286"/>
    <mergeCell ref="AO286:AP286"/>
    <mergeCell ref="BI286:BJ286"/>
    <mergeCell ref="Z287:AF287"/>
    <mergeCell ref="AG287:AI287"/>
    <mergeCell ref="AJ287:AL287"/>
    <mergeCell ref="AM287:AN287"/>
    <mergeCell ref="AS286:AT286"/>
    <mergeCell ref="AU286:AV286"/>
    <mergeCell ref="Z286:AF286"/>
    <mergeCell ref="AG286:AI286"/>
    <mergeCell ref="AJ286:AL286"/>
    <mergeCell ref="AM286:AN286"/>
    <mergeCell ref="AQ286:AR286"/>
    <mergeCell ref="BM286:BN286"/>
    <mergeCell ref="BA286:BB286"/>
    <mergeCell ref="BC286:BD286"/>
    <mergeCell ref="BE286:BF286"/>
    <mergeCell ref="BG286:BH286"/>
    <mergeCell ref="BA287:BB287"/>
    <mergeCell ref="BM287:BN287"/>
    <mergeCell ref="AO287:AP287"/>
    <mergeCell ref="AQ287:AR287"/>
    <mergeCell ref="AS287:AT287"/>
    <mergeCell ref="AU287:AV287"/>
    <mergeCell ref="AW287:AX287"/>
    <mergeCell ref="AY287:AZ287"/>
    <mergeCell ref="AW288:AX288"/>
    <mergeCell ref="AY288:AZ288"/>
    <mergeCell ref="G288:H288"/>
    <mergeCell ref="I288:Y288"/>
    <mergeCell ref="Z288:AF288"/>
    <mergeCell ref="AG288:AI288"/>
    <mergeCell ref="AJ288:AL288"/>
    <mergeCell ref="AM288:AN288"/>
    <mergeCell ref="AO288:AP288"/>
    <mergeCell ref="AQ288:AR288"/>
    <mergeCell ref="BO287:BP287"/>
    <mergeCell ref="BQ287:BR287"/>
    <mergeCell ref="BC287:BD287"/>
    <mergeCell ref="BE287:BF287"/>
    <mergeCell ref="BG287:BH287"/>
    <mergeCell ref="BI287:BJ287"/>
    <mergeCell ref="BK287:BL287"/>
    <mergeCell ref="BM288:BN288"/>
    <mergeCell ref="BA288:BB288"/>
    <mergeCell ref="BC288:BD288"/>
    <mergeCell ref="BE288:BF288"/>
    <mergeCell ref="BG288:BH288"/>
    <mergeCell ref="BI288:BJ288"/>
    <mergeCell ref="BK288:BL288"/>
    <mergeCell ref="AS288:AT288"/>
    <mergeCell ref="AU288:AV288"/>
    <mergeCell ref="G289:H289"/>
    <mergeCell ref="I289:Y289"/>
    <mergeCell ref="Z289:AF289"/>
    <mergeCell ref="AG289:AI289"/>
    <mergeCell ref="AJ289:AL289"/>
    <mergeCell ref="AM289:AN289"/>
    <mergeCell ref="BQ288:BR288"/>
    <mergeCell ref="BO288:BP288"/>
    <mergeCell ref="AJ290:AL290"/>
    <mergeCell ref="AM290:AN290"/>
    <mergeCell ref="AO290:AP290"/>
    <mergeCell ref="BA289:BB289"/>
    <mergeCell ref="AO289:AP289"/>
    <mergeCell ref="AQ289:AR289"/>
    <mergeCell ref="AS289:AT289"/>
    <mergeCell ref="AU289:AV289"/>
    <mergeCell ref="AW289:AX289"/>
    <mergeCell ref="AY289:AZ289"/>
    <mergeCell ref="G290:H290"/>
    <mergeCell ref="I290:Y290"/>
    <mergeCell ref="Z290:AF290"/>
    <mergeCell ref="AG290:AI290"/>
    <mergeCell ref="AS290:AT290"/>
    <mergeCell ref="AU290:AV290"/>
    <mergeCell ref="AW290:AX290"/>
    <mergeCell ref="AY290:AZ290"/>
    <mergeCell ref="BI290:BJ290"/>
    <mergeCell ref="BK290:BL290"/>
    <mergeCell ref="BM289:BN289"/>
    <mergeCell ref="BO289:BP289"/>
    <mergeCell ref="BQ289:BR289"/>
    <mergeCell ref="BC289:BD289"/>
    <mergeCell ref="BE289:BF289"/>
    <mergeCell ref="BG289:BH289"/>
    <mergeCell ref="BI289:BJ289"/>
    <mergeCell ref="BK289:BL289"/>
    <mergeCell ref="G291:H291"/>
    <mergeCell ref="I291:Y291"/>
    <mergeCell ref="Z291:AF291"/>
    <mergeCell ref="AG291:AI291"/>
    <mergeCell ref="AQ290:AR290"/>
    <mergeCell ref="BM290:BN290"/>
    <mergeCell ref="BA290:BB290"/>
    <mergeCell ref="BC290:BD290"/>
    <mergeCell ref="BE290:BF290"/>
    <mergeCell ref="BG290:BH290"/>
    <mergeCell ref="AJ291:AL291"/>
    <mergeCell ref="AM291:AN291"/>
    <mergeCell ref="BQ290:BR290"/>
    <mergeCell ref="BO290:BP290"/>
    <mergeCell ref="BM291:BN291"/>
    <mergeCell ref="BO291:BP291"/>
    <mergeCell ref="BQ291:BR291"/>
    <mergeCell ref="BC291:BD291"/>
    <mergeCell ref="BE291:BF291"/>
    <mergeCell ref="BG291:BH291"/>
    <mergeCell ref="BA291:BB291"/>
    <mergeCell ref="AO291:AP291"/>
    <mergeCell ref="AQ291:AR291"/>
    <mergeCell ref="AS291:AT291"/>
    <mergeCell ref="AU291:AV291"/>
    <mergeCell ref="AW291:AX291"/>
    <mergeCell ref="AY291:AZ291"/>
    <mergeCell ref="AY292:AZ292"/>
    <mergeCell ref="G292:H292"/>
    <mergeCell ref="I292:Y292"/>
    <mergeCell ref="Z292:AF292"/>
    <mergeCell ref="AG292:AI292"/>
    <mergeCell ref="AJ292:AL292"/>
    <mergeCell ref="AM292:AN292"/>
    <mergeCell ref="AO292:AP292"/>
    <mergeCell ref="BM292:BN292"/>
    <mergeCell ref="BA292:BB292"/>
    <mergeCell ref="BC292:BD292"/>
    <mergeCell ref="BE292:BF292"/>
    <mergeCell ref="BG292:BH292"/>
    <mergeCell ref="BI292:BJ292"/>
    <mergeCell ref="BK292:BL292"/>
    <mergeCell ref="G293:H293"/>
    <mergeCell ref="I293:Y293"/>
    <mergeCell ref="Z293:AF293"/>
    <mergeCell ref="AG293:AI293"/>
    <mergeCell ref="BI291:BJ291"/>
    <mergeCell ref="BK291:BL291"/>
    <mergeCell ref="AQ292:AR292"/>
    <mergeCell ref="AS292:AT292"/>
    <mergeCell ref="AU292:AV292"/>
    <mergeCell ref="AW292:AX292"/>
    <mergeCell ref="AJ293:AL293"/>
    <mergeCell ref="AM293:AN293"/>
    <mergeCell ref="BQ292:BR292"/>
    <mergeCell ref="BO292:BP292"/>
    <mergeCell ref="BM293:BN293"/>
    <mergeCell ref="BO293:BP293"/>
    <mergeCell ref="BQ293:BR293"/>
    <mergeCell ref="BC293:BD293"/>
    <mergeCell ref="BE293:BF293"/>
    <mergeCell ref="BG293:BH293"/>
    <mergeCell ref="BA293:BB293"/>
    <mergeCell ref="AO293:AP293"/>
    <mergeCell ref="AQ293:AR293"/>
    <mergeCell ref="AS293:AT293"/>
    <mergeCell ref="AU293:AV293"/>
    <mergeCell ref="AW293:AX293"/>
    <mergeCell ref="AY293:AZ293"/>
    <mergeCell ref="AY294:AZ294"/>
    <mergeCell ref="G294:H294"/>
    <mergeCell ref="I294:Y294"/>
    <mergeCell ref="Z294:AF294"/>
    <mergeCell ref="AG294:AI294"/>
    <mergeCell ref="AJ294:AL294"/>
    <mergeCell ref="AM294:AN294"/>
    <mergeCell ref="AO294:AP294"/>
    <mergeCell ref="BM294:BN294"/>
    <mergeCell ref="BA294:BB294"/>
    <mergeCell ref="BC294:BD294"/>
    <mergeCell ref="BE294:BF294"/>
    <mergeCell ref="BG294:BH294"/>
    <mergeCell ref="BI294:BJ294"/>
    <mergeCell ref="BK294:BL294"/>
    <mergeCell ref="G295:H295"/>
    <mergeCell ref="I295:Y295"/>
    <mergeCell ref="Z295:AF295"/>
    <mergeCell ref="AG295:AI295"/>
    <mergeCell ref="BI293:BJ293"/>
    <mergeCell ref="BK293:BL293"/>
    <mergeCell ref="AQ294:AR294"/>
    <mergeCell ref="AS294:AT294"/>
    <mergeCell ref="AU294:AV294"/>
    <mergeCell ref="AW294:AX294"/>
    <mergeCell ref="AJ295:AL295"/>
    <mergeCell ref="AM295:AN295"/>
    <mergeCell ref="BQ294:BR294"/>
    <mergeCell ref="BO294:BP294"/>
    <mergeCell ref="BM295:BN295"/>
    <mergeCell ref="BO295:BP295"/>
    <mergeCell ref="BQ295:BR295"/>
    <mergeCell ref="BC295:BD295"/>
    <mergeCell ref="BE295:BF295"/>
    <mergeCell ref="BG295:BH295"/>
    <mergeCell ref="BA295:BB295"/>
    <mergeCell ref="AO295:AP295"/>
    <mergeCell ref="AQ295:AR295"/>
    <mergeCell ref="AS295:AT295"/>
    <mergeCell ref="AU295:AV295"/>
    <mergeCell ref="AW295:AX295"/>
    <mergeCell ref="AY295:AZ295"/>
    <mergeCell ref="AY296:AZ296"/>
    <mergeCell ref="G296:H296"/>
    <mergeCell ref="I296:Y296"/>
    <mergeCell ref="Z296:AF296"/>
    <mergeCell ref="AG296:AI296"/>
    <mergeCell ref="AJ296:AL296"/>
    <mergeCell ref="AM296:AN296"/>
    <mergeCell ref="AO296:AP296"/>
    <mergeCell ref="BM296:BN296"/>
    <mergeCell ref="BA296:BB296"/>
    <mergeCell ref="BC296:BD296"/>
    <mergeCell ref="BE296:BF296"/>
    <mergeCell ref="BG296:BH296"/>
    <mergeCell ref="BI296:BJ296"/>
    <mergeCell ref="BK296:BL296"/>
    <mergeCell ref="G297:H297"/>
    <mergeCell ref="I297:Y297"/>
    <mergeCell ref="Z297:AF297"/>
    <mergeCell ref="AG297:AI297"/>
    <mergeCell ref="BI295:BJ295"/>
    <mergeCell ref="BK295:BL295"/>
    <mergeCell ref="AQ296:AR296"/>
    <mergeCell ref="AS296:AT296"/>
    <mergeCell ref="AU296:AV296"/>
    <mergeCell ref="AW296:AX296"/>
    <mergeCell ref="AJ297:AL297"/>
    <mergeCell ref="AM297:AN297"/>
    <mergeCell ref="BQ296:BR296"/>
    <mergeCell ref="BO296:BP296"/>
    <mergeCell ref="BM297:BN297"/>
    <mergeCell ref="BO297:BP297"/>
    <mergeCell ref="BQ297:BR297"/>
    <mergeCell ref="BC297:BD297"/>
    <mergeCell ref="BE297:BF297"/>
    <mergeCell ref="BG297:BH297"/>
    <mergeCell ref="AO298:AP298"/>
    <mergeCell ref="BA297:BB297"/>
    <mergeCell ref="AO297:AP297"/>
    <mergeCell ref="AQ297:AR297"/>
    <mergeCell ref="AS297:AT297"/>
    <mergeCell ref="AU297:AV297"/>
    <mergeCell ref="AW297:AX297"/>
    <mergeCell ref="AY297:AZ297"/>
    <mergeCell ref="BA298:BB298"/>
    <mergeCell ref="G298:H298"/>
    <mergeCell ref="I298:Y298"/>
    <mergeCell ref="Z298:AF298"/>
    <mergeCell ref="AG298:AI298"/>
    <mergeCell ref="AJ298:AL298"/>
    <mergeCell ref="AM298:AN298"/>
    <mergeCell ref="BI297:BJ297"/>
    <mergeCell ref="BK297:BL297"/>
    <mergeCell ref="AM299:AN299"/>
    <mergeCell ref="AQ298:AR298"/>
    <mergeCell ref="AS299:AT299"/>
    <mergeCell ref="AU299:AV299"/>
    <mergeCell ref="AS298:AT298"/>
    <mergeCell ref="AU298:AV298"/>
    <mergeCell ref="AW298:AX298"/>
    <mergeCell ref="AY298:AZ298"/>
    <mergeCell ref="BC298:BD298"/>
    <mergeCell ref="BE298:BF298"/>
    <mergeCell ref="BG298:BH298"/>
    <mergeCell ref="BI298:BJ298"/>
    <mergeCell ref="BK298:BL298"/>
    <mergeCell ref="BM299:BN299"/>
    <mergeCell ref="BE299:BF299"/>
    <mergeCell ref="BG299:BH299"/>
    <mergeCell ref="BQ298:BR298"/>
    <mergeCell ref="BO298:BP298"/>
    <mergeCell ref="BI299:BJ299"/>
    <mergeCell ref="BK299:BL299"/>
    <mergeCell ref="BQ299:BR299"/>
    <mergeCell ref="BM298:BN298"/>
    <mergeCell ref="AO299:AP299"/>
    <mergeCell ref="AQ299:AR299"/>
    <mergeCell ref="G299:H299"/>
    <mergeCell ref="I299:Y299"/>
    <mergeCell ref="Z299:AF299"/>
    <mergeCell ref="AG299:AI299"/>
    <mergeCell ref="G300:H300"/>
    <mergeCell ref="I300:Y300"/>
    <mergeCell ref="Z300:AF300"/>
    <mergeCell ref="AG300:AI300"/>
    <mergeCell ref="AJ299:AL299"/>
    <mergeCell ref="BO299:BP299"/>
    <mergeCell ref="AW299:AX299"/>
    <mergeCell ref="AY299:AZ299"/>
    <mergeCell ref="BA299:BB299"/>
    <mergeCell ref="BC299:BD299"/>
    <mergeCell ref="AJ300:AL300"/>
    <mergeCell ref="AM300:AN300"/>
    <mergeCell ref="BA300:BB300"/>
    <mergeCell ref="BG300:BH300"/>
    <mergeCell ref="BK300:BL300"/>
    <mergeCell ref="AS300:AT300"/>
    <mergeCell ref="AU300:AV300"/>
    <mergeCell ref="AW300:AX300"/>
    <mergeCell ref="AY300:AZ300"/>
    <mergeCell ref="AJ302:AK302"/>
    <mergeCell ref="BQ300:BR300"/>
    <mergeCell ref="G301:BR301"/>
    <mergeCell ref="AO300:AP300"/>
    <mergeCell ref="AQ300:AR300"/>
    <mergeCell ref="BM300:BN300"/>
    <mergeCell ref="BO300:BP300"/>
    <mergeCell ref="BC300:BD300"/>
    <mergeCell ref="BE300:BF300"/>
    <mergeCell ref="BI300:BJ300"/>
    <mergeCell ref="I302:X305"/>
    <mergeCell ref="Y302:Y303"/>
    <mergeCell ref="Z302:AF302"/>
    <mergeCell ref="Z303:AF303"/>
    <mergeCell ref="Y304:Y305"/>
    <mergeCell ref="Z304:AF305"/>
    <mergeCell ref="AG302:AI303"/>
    <mergeCell ref="AL302:AO302"/>
    <mergeCell ref="AP302:AS302"/>
    <mergeCell ref="BL303:BO303"/>
    <mergeCell ref="AT302:AW302"/>
    <mergeCell ref="AX302:BA302"/>
    <mergeCell ref="BB302:BE302"/>
    <mergeCell ref="BF302:BI302"/>
    <mergeCell ref="AJ303:AL303"/>
    <mergeCell ref="AN303:AQ303"/>
    <mergeCell ref="AR303:AU303"/>
    <mergeCell ref="BN302:BQ302"/>
    <mergeCell ref="AZ303:BC303"/>
    <mergeCell ref="BD303:BG303"/>
    <mergeCell ref="BH303:BK303"/>
    <mergeCell ref="AV303:AY303"/>
    <mergeCell ref="AX304:BA304"/>
    <mergeCell ref="BB304:BE304"/>
    <mergeCell ref="BJ302:BM302"/>
    <mergeCell ref="BP303:BS303"/>
    <mergeCell ref="BF304:BI304"/>
    <mergeCell ref="BJ304:BM304"/>
    <mergeCell ref="BN304:BQ304"/>
    <mergeCell ref="AT304:AW304"/>
    <mergeCell ref="AG305:AI305"/>
    <mergeCell ref="AJ305:AL305"/>
    <mergeCell ref="AG304:AI304"/>
    <mergeCell ref="AJ304:AK304"/>
    <mergeCell ref="AL304:AO304"/>
    <mergeCell ref="AP304:AS304"/>
    <mergeCell ref="BH305:BK305"/>
    <mergeCell ref="BL305:BO305"/>
    <mergeCell ref="BP305:BS305"/>
    <mergeCell ref="G308:X308"/>
    <mergeCell ref="AV305:AY305"/>
    <mergeCell ref="AZ305:BC305"/>
    <mergeCell ref="BD305:BG305"/>
    <mergeCell ref="AN305:AQ305"/>
    <mergeCell ref="AR305:AU305"/>
    <mergeCell ref="G302:H305"/>
    <mergeCell ref="BD313:BR313"/>
    <mergeCell ref="BD314:BR314"/>
    <mergeCell ref="AQ319:AR319"/>
    <mergeCell ref="AS319:AT319"/>
    <mergeCell ref="BK319:BL319"/>
    <mergeCell ref="BD315:BR315"/>
    <mergeCell ref="AY318:BB318"/>
    <mergeCell ref="AU318:AX318"/>
    <mergeCell ref="BC318:BF318"/>
    <mergeCell ref="BG318:BJ318"/>
    <mergeCell ref="BE319:BF319"/>
    <mergeCell ref="BG319:BH319"/>
    <mergeCell ref="BI319:BJ319"/>
    <mergeCell ref="AY319:AZ319"/>
    <mergeCell ref="BA319:BB319"/>
    <mergeCell ref="BC319:BD319"/>
    <mergeCell ref="BK318:BN318"/>
    <mergeCell ref="BO318:BR318"/>
    <mergeCell ref="BM319:BN319"/>
    <mergeCell ref="BO319:BP319"/>
    <mergeCell ref="BQ319:BR319"/>
    <mergeCell ref="Z320:AF320"/>
    <mergeCell ref="AM320:AN320"/>
    <mergeCell ref="AU319:AV319"/>
    <mergeCell ref="AW319:AX319"/>
    <mergeCell ref="AO320:AP320"/>
    <mergeCell ref="G318:H320"/>
    <mergeCell ref="I318:Y320"/>
    <mergeCell ref="AM318:AP318"/>
    <mergeCell ref="AQ318:AT318"/>
    <mergeCell ref="AM319:AN319"/>
    <mergeCell ref="AO319:AP319"/>
    <mergeCell ref="AJ318:AL319"/>
    <mergeCell ref="AG320:AI320"/>
    <mergeCell ref="Z318:AI319"/>
    <mergeCell ref="AJ320:AL320"/>
    <mergeCell ref="AO321:AP321"/>
    <mergeCell ref="BG320:BH320"/>
    <mergeCell ref="AY320:AZ320"/>
    <mergeCell ref="BA320:BB320"/>
    <mergeCell ref="BC320:BD320"/>
    <mergeCell ref="BE320:BF320"/>
    <mergeCell ref="AQ321:AR321"/>
    <mergeCell ref="AS321:AT321"/>
    <mergeCell ref="Z321:AF321"/>
    <mergeCell ref="G323:H323"/>
    <mergeCell ref="I323:Y323"/>
    <mergeCell ref="Z323:AF323"/>
    <mergeCell ref="Z322:AF322"/>
    <mergeCell ref="AM321:AN321"/>
    <mergeCell ref="AJ323:AL323"/>
    <mergeCell ref="AM322:AN322"/>
    <mergeCell ref="I322:Y322"/>
    <mergeCell ref="AG321:AI321"/>
    <mergeCell ref="AO322:AP322"/>
    <mergeCell ref="AQ322:AR322"/>
    <mergeCell ref="AQ323:AR323"/>
    <mergeCell ref="AM323:AN323"/>
    <mergeCell ref="AO323:AP323"/>
    <mergeCell ref="C321:C340"/>
    <mergeCell ref="D321:D340"/>
    <mergeCell ref="G321:H321"/>
    <mergeCell ref="I321:Y321"/>
    <mergeCell ref="G322:H322"/>
    <mergeCell ref="G324:H324"/>
    <mergeCell ref="I324:Y324"/>
    <mergeCell ref="G325:H325"/>
    <mergeCell ref="I325:Y325"/>
    <mergeCell ref="BO321:BP321"/>
    <mergeCell ref="BM321:BN321"/>
    <mergeCell ref="AS322:AT322"/>
    <mergeCell ref="BO322:BP322"/>
    <mergeCell ref="AU322:AV322"/>
    <mergeCell ref="AW322:AX322"/>
    <mergeCell ref="AY322:AZ322"/>
    <mergeCell ref="BA322:BB322"/>
    <mergeCell ref="BQ320:BR320"/>
    <mergeCell ref="AQ320:AR320"/>
    <mergeCell ref="AS320:AT320"/>
    <mergeCell ref="AU320:AV320"/>
    <mergeCell ref="AW320:AX320"/>
    <mergeCell ref="BK320:BL320"/>
    <mergeCell ref="BM320:BN320"/>
    <mergeCell ref="BI320:BJ320"/>
    <mergeCell ref="BO320:BP320"/>
    <mergeCell ref="BQ321:BR321"/>
    <mergeCell ref="AU321:AV321"/>
    <mergeCell ref="AW321:AX321"/>
    <mergeCell ref="AY321:AZ321"/>
    <mergeCell ref="BA321:BB321"/>
    <mergeCell ref="BC321:BD321"/>
    <mergeCell ref="BE321:BF321"/>
    <mergeCell ref="BG321:BH321"/>
    <mergeCell ref="BI321:BJ321"/>
    <mergeCell ref="BK321:BL321"/>
    <mergeCell ref="AW323:AX323"/>
    <mergeCell ref="AY323:AZ323"/>
    <mergeCell ref="BA323:BB323"/>
    <mergeCell ref="BQ322:BR322"/>
    <mergeCell ref="BC322:BD322"/>
    <mergeCell ref="BE322:BF322"/>
    <mergeCell ref="BG322:BH322"/>
    <mergeCell ref="BI322:BJ322"/>
    <mergeCell ref="BK322:BL322"/>
    <mergeCell ref="BM322:BN322"/>
    <mergeCell ref="AS323:AT323"/>
    <mergeCell ref="BO323:BP323"/>
    <mergeCell ref="BQ323:BR323"/>
    <mergeCell ref="BC323:BD323"/>
    <mergeCell ref="BE323:BF323"/>
    <mergeCell ref="BG323:BH323"/>
    <mergeCell ref="BI323:BJ323"/>
    <mergeCell ref="BK323:BL323"/>
    <mergeCell ref="BM323:BN323"/>
    <mergeCell ref="AU323:AV323"/>
    <mergeCell ref="AQ324:AR324"/>
    <mergeCell ref="AS324:AT324"/>
    <mergeCell ref="AU324:AV324"/>
    <mergeCell ref="Z324:AF324"/>
    <mergeCell ref="AM324:AN324"/>
    <mergeCell ref="AO324:AP324"/>
    <mergeCell ref="AG324:AI324"/>
    <mergeCell ref="AJ324:AL324"/>
    <mergeCell ref="BO324:BP324"/>
    <mergeCell ref="AW324:AX324"/>
    <mergeCell ref="AY324:AZ324"/>
    <mergeCell ref="BA324:BB324"/>
    <mergeCell ref="BK324:BL324"/>
    <mergeCell ref="BM324:BN324"/>
    <mergeCell ref="BQ324:BR324"/>
    <mergeCell ref="BC324:BD324"/>
    <mergeCell ref="BE324:BF324"/>
    <mergeCell ref="BG324:BH324"/>
    <mergeCell ref="BI324:BJ324"/>
    <mergeCell ref="Z325:AF325"/>
    <mergeCell ref="AM325:AN325"/>
    <mergeCell ref="AO325:AP325"/>
    <mergeCell ref="AG325:AI325"/>
    <mergeCell ref="AJ325:AL325"/>
    <mergeCell ref="AQ325:AR325"/>
    <mergeCell ref="AS325:AT325"/>
    <mergeCell ref="BM325:BN325"/>
    <mergeCell ref="AY325:AZ325"/>
    <mergeCell ref="BA325:BB325"/>
    <mergeCell ref="BC325:BD325"/>
    <mergeCell ref="BE325:BF325"/>
    <mergeCell ref="AU325:AV325"/>
    <mergeCell ref="AW325:AX325"/>
    <mergeCell ref="BI325:BJ325"/>
    <mergeCell ref="BK325:BL325"/>
    <mergeCell ref="BO325:BP325"/>
    <mergeCell ref="BQ325:BR325"/>
    <mergeCell ref="G326:H326"/>
    <mergeCell ref="I326:Y326"/>
    <mergeCell ref="Z326:AF326"/>
    <mergeCell ref="AM326:AN326"/>
    <mergeCell ref="AO326:AP326"/>
    <mergeCell ref="AQ326:AR326"/>
    <mergeCell ref="AS326:AT326"/>
    <mergeCell ref="BG325:BH325"/>
    <mergeCell ref="BA326:BB326"/>
    <mergeCell ref="BO326:BP326"/>
    <mergeCell ref="BQ326:BR326"/>
    <mergeCell ref="BC326:BD326"/>
    <mergeCell ref="BE326:BF326"/>
    <mergeCell ref="BG326:BH326"/>
    <mergeCell ref="BI326:BJ326"/>
    <mergeCell ref="BK326:BL326"/>
    <mergeCell ref="BM326:BN326"/>
    <mergeCell ref="G387:X387"/>
    <mergeCell ref="AU326:AV326"/>
    <mergeCell ref="AW326:AX326"/>
    <mergeCell ref="AY326:AZ326"/>
    <mergeCell ref="AQ327:AR327"/>
    <mergeCell ref="AS327:AT327"/>
    <mergeCell ref="G327:H327"/>
    <mergeCell ref="I327:Y327"/>
    <mergeCell ref="Z327:AF327"/>
    <mergeCell ref="AJ328:AL328"/>
    <mergeCell ref="BQ327:BR327"/>
    <mergeCell ref="BC327:BD327"/>
    <mergeCell ref="BE327:BF327"/>
    <mergeCell ref="BG327:BH327"/>
    <mergeCell ref="BI327:BJ327"/>
    <mergeCell ref="BK327:BL327"/>
    <mergeCell ref="BM327:BN327"/>
    <mergeCell ref="BO327:BP327"/>
    <mergeCell ref="AU327:AV327"/>
    <mergeCell ref="AW327:AX327"/>
    <mergeCell ref="AU328:AV328"/>
    <mergeCell ref="AW328:AX328"/>
    <mergeCell ref="AM327:AN327"/>
    <mergeCell ref="AO327:AP327"/>
    <mergeCell ref="AQ328:AR328"/>
    <mergeCell ref="AS328:AT328"/>
    <mergeCell ref="AY327:AZ327"/>
    <mergeCell ref="BA327:BB327"/>
    <mergeCell ref="G328:H328"/>
    <mergeCell ref="I328:Y328"/>
    <mergeCell ref="Z328:AF328"/>
    <mergeCell ref="AG328:AI328"/>
    <mergeCell ref="AM328:AN328"/>
    <mergeCell ref="AO328:AP328"/>
    <mergeCell ref="AY328:AZ328"/>
    <mergeCell ref="BA328:BB328"/>
    <mergeCell ref="BQ328:BR328"/>
    <mergeCell ref="BC328:BD328"/>
    <mergeCell ref="BE328:BF328"/>
    <mergeCell ref="BG328:BH328"/>
    <mergeCell ref="BI328:BJ328"/>
    <mergeCell ref="BM328:BN328"/>
    <mergeCell ref="BK328:BL328"/>
    <mergeCell ref="BO328:BP328"/>
    <mergeCell ref="BM329:BN329"/>
    <mergeCell ref="BO329:BP329"/>
    <mergeCell ref="BK329:BL329"/>
    <mergeCell ref="AY329:AZ329"/>
    <mergeCell ref="BA329:BB329"/>
    <mergeCell ref="BQ329:BR329"/>
    <mergeCell ref="BC329:BD329"/>
    <mergeCell ref="BE329:BF329"/>
    <mergeCell ref="BG329:BH329"/>
    <mergeCell ref="BI329:BJ329"/>
    <mergeCell ref="AU329:AV329"/>
    <mergeCell ref="AW329:AX329"/>
    <mergeCell ref="AQ329:AR329"/>
    <mergeCell ref="AS329:AT329"/>
    <mergeCell ref="AM329:AN329"/>
    <mergeCell ref="AO329:AP329"/>
    <mergeCell ref="AJ329:AL329"/>
    <mergeCell ref="G330:H330"/>
    <mergeCell ref="I330:Y330"/>
    <mergeCell ref="Z330:AF330"/>
    <mergeCell ref="AG330:AI330"/>
    <mergeCell ref="AM330:AN330"/>
    <mergeCell ref="G329:H329"/>
    <mergeCell ref="I329:Y329"/>
    <mergeCell ref="Z329:AF329"/>
    <mergeCell ref="AG329:AI329"/>
    <mergeCell ref="AO330:AP330"/>
    <mergeCell ref="AJ330:AL330"/>
    <mergeCell ref="BQ330:BR330"/>
    <mergeCell ref="BC330:BD330"/>
    <mergeCell ref="BE330:BF330"/>
    <mergeCell ref="BG330:BH330"/>
    <mergeCell ref="BI330:BJ330"/>
    <mergeCell ref="BM330:BN330"/>
    <mergeCell ref="BK330:BL330"/>
    <mergeCell ref="BO331:BP331"/>
    <mergeCell ref="BK331:BL331"/>
    <mergeCell ref="AQ330:AR330"/>
    <mergeCell ref="AS330:AT330"/>
    <mergeCell ref="BO330:BP330"/>
    <mergeCell ref="AU330:AV330"/>
    <mergeCell ref="AW330:AX330"/>
    <mergeCell ref="AY330:AZ330"/>
    <mergeCell ref="BA330:BB330"/>
    <mergeCell ref="BQ331:BR331"/>
    <mergeCell ref="BC331:BD331"/>
    <mergeCell ref="BE331:BF331"/>
    <mergeCell ref="BG331:BH331"/>
    <mergeCell ref="BI331:BJ331"/>
    <mergeCell ref="G331:H331"/>
    <mergeCell ref="I331:Y331"/>
    <mergeCell ref="Z331:AF331"/>
    <mergeCell ref="AG331:AI331"/>
    <mergeCell ref="BM331:BN331"/>
    <mergeCell ref="AM331:AN331"/>
    <mergeCell ref="AO331:AP331"/>
    <mergeCell ref="AJ331:AL331"/>
    <mergeCell ref="BA331:BB331"/>
    <mergeCell ref="AQ331:AR331"/>
    <mergeCell ref="AS331:AT331"/>
    <mergeCell ref="AU331:AV331"/>
    <mergeCell ref="AW331:AX331"/>
    <mergeCell ref="AY331:AZ331"/>
    <mergeCell ref="BM332:BN332"/>
    <mergeCell ref="BK332:BL332"/>
    <mergeCell ref="G332:H332"/>
    <mergeCell ref="I332:Y332"/>
    <mergeCell ref="Z332:AF332"/>
    <mergeCell ref="AG332:AI332"/>
    <mergeCell ref="AM332:AN332"/>
    <mergeCell ref="AO332:AP332"/>
    <mergeCell ref="AJ332:AL332"/>
    <mergeCell ref="AU332:AV332"/>
    <mergeCell ref="BO332:BP332"/>
    <mergeCell ref="BQ332:BR332"/>
    <mergeCell ref="AQ333:AR333"/>
    <mergeCell ref="AS333:AT333"/>
    <mergeCell ref="AQ332:AR332"/>
    <mergeCell ref="AS332:AT332"/>
    <mergeCell ref="BC332:BD332"/>
    <mergeCell ref="BE332:BF332"/>
    <mergeCell ref="BG332:BH332"/>
    <mergeCell ref="BI332:BJ332"/>
    <mergeCell ref="BQ333:BR333"/>
    <mergeCell ref="BC333:BD333"/>
    <mergeCell ref="BE333:BF333"/>
    <mergeCell ref="BG333:BH333"/>
    <mergeCell ref="BI333:BJ333"/>
    <mergeCell ref="BM333:BN333"/>
    <mergeCell ref="BO333:BP333"/>
    <mergeCell ref="BK333:BL333"/>
    <mergeCell ref="AM333:AN333"/>
    <mergeCell ref="AO333:AP333"/>
    <mergeCell ref="BA333:BB333"/>
    <mergeCell ref="G333:H333"/>
    <mergeCell ref="I333:Y333"/>
    <mergeCell ref="Z333:AF333"/>
    <mergeCell ref="AG333:AI333"/>
    <mergeCell ref="AJ333:AL333"/>
    <mergeCell ref="AU333:AV333"/>
    <mergeCell ref="AW333:AX333"/>
    <mergeCell ref="AY333:AZ333"/>
    <mergeCell ref="BA332:BB332"/>
    <mergeCell ref="AW332:AX332"/>
    <mergeCell ref="AY332:AZ332"/>
    <mergeCell ref="G334:H334"/>
    <mergeCell ref="I334:Y334"/>
    <mergeCell ref="Z334:AF334"/>
    <mergeCell ref="AG334:AI334"/>
    <mergeCell ref="AU334:AV334"/>
    <mergeCell ref="AW334:AX334"/>
    <mergeCell ref="AJ334:AL334"/>
    <mergeCell ref="BQ334:BR334"/>
    <mergeCell ref="BC334:BD334"/>
    <mergeCell ref="BE334:BF334"/>
    <mergeCell ref="BG334:BH334"/>
    <mergeCell ref="BI334:BJ334"/>
    <mergeCell ref="BM334:BN334"/>
    <mergeCell ref="BK334:BL334"/>
    <mergeCell ref="AY334:AZ334"/>
    <mergeCell ref="AQ334:AR334"/>
    <mergeCell ref="AS334:AT334"/>
    <mergeCell ref="BO334:BP334"/>
    <mergeCell ref="BA334:BB334"/>
    <mergeCell ref="AM334:AN334"/>
    <mergeCell ref="AO334:AP334"/>
    <mergeCell ref="G335:H335"/>
    <mergeCell ref="I335:Y335"/>
    <mergeCell ref="Z335:AF335"/>
    <mergeCell ref="AG335:AI335"/>
    <mergeCell ref="BM335:BN335"/>
    <mergeCell ref="BO335:BP335"/>
    <mergeCell ref="BK335:BL335"/>
    <mergeCell ref="AY335:AZ335"/>
    <mergeCell ref="BQ335:BR335"/>
    <mergeCell ref="BC335:BD335"/>
    <mergeCell ref="BE335:BF335"/>
    <mergeCell ref="BG335:BH335"/>
    <mergeCell ref="BI335:BJ335"/>
    <mergeCell ref="AJ336:AL336"/>
    <mergeCell ref="AU336:AV336"/>
    <mergeCell ref="AM335:AN335"/>
    <mergeCell ref="AO335:AP335"/>
    <mergeCell ref="AJ335:AL335"/>
    <mergeCell ref="BA335:BB335"/>
    <mergeCell ref="AQ335:AR335"/>
    <mergeCell ref="AS335:AT335"/>
    <mergeCell ref="AU335:AV335"/>
    <mergeCell ref="AW335:AX335"/>
    <mergeCell ref="BE336:BF336"/>
    <mergeCell ref="BG336:BH336"/>
    <mergeCell ref="BI336:BJ336"/>
    <mergeCell ref="BM336:BN336"/>
    <mergeCell ref="BK336:BL336"/>
    <mergeCell ref="G336:H336"/>
    <mergeCell ref="I336:Y336"/>
    <mergeCell ref="Z336:AF336"/>
    <mergeCell ref="AG336:AI336"/>
    <mergeCell ref="AM336:AN336"/>
    <mergeCell ref="BM337:BN337"/>
    <mergeCell ref="BO337:BP337"/>
    <mergeCell ref="BK337:BL337"/>
    <mergeCell ref="BO336:BP336"/>
    <mergeCell ref="BQ336:BR336"/>
    <mergeCell ref="AQ337:AR337"/>
    <mergeCell ref="AS337:AT337"/>
    <mergeCell ref="AQ336:AR336"/>
    <mergeCell ref="AS336:AT336"/>
    <mergeCell ref="BC336:BD336"/>
    <mergeCell ref="G337:H337"/>
    <mergeCell ref="I337:Y337"/>
    <mergeCell ref="Z337:AF337"/>
    <mergeCell ref="AG337:AI337"/>
    <mergeCell ref="AJ337:AL337"/>
    <mergeCell ref="BQ337:BR337"/>
    <mergeCell ref="BC337:BD337"/>
    <mergeCell ref="BE337:BF337"/>
    <mergeCell ref="BG337:BH337"/>
    <mergeCell ref="BI337:BJ337"/>
    <mergeCell ref="BA336:BB336"/>
    <mergeCell ref="AW336:AX336"/>
    <mergeCell ref="AY336:AZ336"/>
    <mergeCell ref="AM337:AN337"/>
    <mergeCell ref="AO337:AP337"/>
    <mergeCell ref="BA337:BB337"/>
    <mergeCell ref="AO336:AP336"/>
    <mergeCell ref="AU338:AV338"/>
    <mergeCell ref="AW338:AX338"/>
    <mergeCell ref="AY338:AZ338"/>
    <mergeCell ref="AU337:AV337"/>
    <mergeCell ref="AW337:AX337"/>
    <mergeCell ref="AY337:AZ337"/>
    <mergeCell ref="AQ338:AR338"/>
    <mergeCell ref="AS338:AT338"/>
    <mergeCell ref="G338:H338"/>
    <mergeCell ref="I338:Y338"/>
    <mergeCell ref="Z338:AF338"/>
    <mergeCell ref="AG338:AI338"/>
    <mergeCell ref="AM338:AN338"/>
    <mergeCell ref="AO338:AP338"/>
    <mergeCell ref="AJ338:AL338"/>
    <mergeCell ref="BQ338:BR338"/>
    <mergeCell ref="BC338:BD338"/>
    <mergeCell ref="BE338:BF338"/>
    <mergeCell ref="BG338:BH338"/>
    <mergeCell ref="BI338:BJ338"/>
    <mergeCell ref="BM338:BN338"/>
    <mergeCell ref="BK338:BL338"/>
    <mergeCell ref="BA338:BB338"/>
    <mergeCell ref="BQ339:BR339"/>
    <mergeCell ref="BC339:BD339"/>
    <mergeCell ref="BE339:BF339"/>
    <mergeCell ref="BG339:BH339"/>
    <mergeCell ref="BI339:BJ339"/>
    <mergeCell ref="BK339:BL339"/>
    <mergeCell ref="BM339:BN339"/>
    <mergeCell ref="BO339:BP339"/>
    <mergeCell ref="BO338:BP338"/>
    <mergeCell ref="AY339:AZ339"/>
    <mergeCell ref="BA339:BB339"/>
    <mergeCell ref="AM339:AN339"/>
    <mergeCell ref="AO339:AP339"/>
    <mergeCell ref="AU339:AV339"/>
    <mergeCell ref="AW339:AX339"/>
    <mergeCell ref="AS339:AT339"/>
    <mergeCell ref="AJ339:AL339"/>
    <mergeCell ref="AQ339:AR339"/>
    <mergeCell ref="G340:H340"/>
    <mergeCell ref="I340:Y340"/>
    <mergeCell ref="Z340:AF340"/>
    <mergeCell ref="AG340:AI340"/>
    <mergeCell ref="G339:H339"/>
    <mergeCell ref="I339:Y339"/>
    <mergeCell ref="Z339:AF339"/>
    <mergeCell ref="AG339:AI339"/>
    <mergeCell ref="BO340:BP340"/>
    <mergeCell ref="BQ340:BR340"/>
    <mergeCell ref="BC340:BD340"/>
    <mergeCell ref="BE340:BF340"/>
    <mergeCell ref="BG340:BH340"/>
    <mergeCell ref="BI340:BJ340"/>
    <mergeCell ref="BK340:BL340"/>
    <mergeCell ref="BM340:BN340"/>
    <mergeCell ref="AJ345:AL345"/>
    <mergeCell ref="AL344:AO344"/>
    <mergeCell ref="AN345:AQ345"/>
    <mergeCell ref="G341:BR341"/>
    <mergeCell ref="G342:H345"/>
    <mergeCell ref="AP342:AS342"/>
    <mergeCell ref="BB342:BE342"/>
    <mergeCell ref="BF342:BI342"/>
    <mergeCell ref="BJ342:BM342"/>
    <mergeCell ref="BN342:BQ342"/>
    <mergeCell ref="AQ340:AR340"/>
    <mergeCell ref="AS340:AT340"/>
    <mergeCell ref="AM340:AN340"/>
    <mergeCell ref="AO340:AP340"/>
    <mergeCell ref="Z344:AF345"/>
    <mergeCell ref="AG344:AI344"/>
    <mergeCell ref="AJ340:AL340"/>
    <mergeCell ref="AJ342:AK342"/>
    <mergeCell ref="AL342:AO342"/>
    <mergeCell ref="AG345:AI345"/>
    <mergeCell ref="AU340:AV340"/>
    <mergeCell ref="AW340:AX340"/>
    <mergeCell ref="AY340:AZ340"/>
    <mergeCell ref="BA340:BB340"/>
    <mergeCell ref="AT342:AW342"/>
    <mergeCell ref="I342:X345"/>
    <mergeCell ref="Y342:Y343"/>
    <mergeCell ref="Z342:AF342"/>
    <mergeCell ref="AG342:AI343"/>
    <mergeCell ref="Y344:Y345"/>
    <mergeCell ref="AX342:BA342"/>
    <mergeCell ref="BP343:BS343"/>
    <mergeCell ref="AJ343:AL343"/>
    <mergeCell ref="AN343:AQ343"/>
    <mergeCell ref="AR343:AU343"/>
    <mergeCell ref="AV343:AY343"/>
    <mergeCell ref="BH343:BK343"/>
    <mergeCell ref="AR345:AU345"/>
    <mergeCell ref="AV345:AY345"/>
    <mergeCell ref="AZ345:BC345"/>
    <mergeCell ref="BL343:BO343"/>
    <mergeCell ref="AP344:AS344"/>
    <mergeCell ref="AT344:AW344"/>
    <mergeCell ref="AX344:BA344"/>
    <mergeCell ref="BB344:BE344"/>
    <mergeCell ref="AZ343:BC343"/>
    <mergeCell ref="BD343:BG343"/>
    <mergeCell ref="BP345:BS345"/>
    <mergeCell ref="BD353:BR353"/>
    <mergeCell ref="BF344:BI344"/>
    <mergeCell ref="BJ344:BM344"/>
    <mergeCell ref="BN344:BQ344"/>
    <mergeCell ref="BD345:BG345"/>
    <mergeCell ref="BH345:BK345"/>
    <mergeCell ref="BL345:BO345"/>
    <mergeCell ref="BO358:BR358"/>
    <mergeCell ref="BD354:BR354"/>
    <mergeCell ref="BD355:BR355"/>
    <mergeCell ref="G358:H360"/>
    <mergeCell ref="I358:Y360"/>
    <mergeCell ref="AM358:AP358"/>
    <mergeCell ref="AQ358:AT358"/>
    <mergeCell ref="AU358:AX358"/>
    <mergeCell ref="BC358:BF358"/>
    <mergeCell ref="BG358:BJ358"/>
    <mergeCell ref="AY358:BB358"/>
    <mergeCell ref="BO359:BP359"/>
    <mergeCell ref="BQ359:BR359"/>
    <mergeCell ref="BC359:BD359"/>
    <mergeCell ref="BE359:BF359"/>
    <mergeCell ref="BG359:BH359"/>
    <mergeCell ref="BI359:BJ359"/>
    <mergeCell ref="BK359:BL359"/>
    <mergeCell ref="BM359:BN359"/>
    <mergeCell ref="BK358:BN358"/>
    <mergeCell ref="Z360:AF360"/>
    <mergeCell ref="AM360:AN360"/>
    <mergeCell ref="AO360:AP360"/>
    <mergeCell ref="Z358:AI359"/>
    <mergeCell ref="AJ358:AL359"/>
    <mergeCell ref="AG360:AI360"/>
    <mergeCell ref="AJ360:AL360"/>
    <mergeCell ref="AM359:AN359"/>
    <mergeCell ref="AO359:AP359"/>
    <mergeCell ref="AM363:AN363"/>
    <mergeCell ref="BE361:BF361"/>
    <mergeCell ref="AQ361:AR361"/>
    <mergeCell ref="AS361:AT361"/>
    <mergeCell ref="AO362:AP362"/>
    <mergeCell ref="AQ362:AR362"/>
    <mergeCell ref="AS362:AT362"/>
    <mergeCell ref="AQ363:AR363"/>
    <mergeCell ref="AS363:AT363"/>
    <mergeCell ref="AU362:AV362"/>
    <mergeCell ref="BA359:BB359"/>
    <mergeCell ref="AQ359:AR359"/>
    <mergeCell ref="AS359:AT359"/>
    <mergeCell ref="AU359:AV359"/>
    <mergeCell ref="AW359:AX359"/>
    <mergeCell ref="AY359:AZ359"/>
    <mergeCell ref="AM361:AN361"/>
    <mergeCell ref="AO361:AP361"/>
    <mergeCell ref="BC361:BD361"/>
    <mergeCell ref="AU361:AV361"/>
    <mergeCell ref="AW361:AX361"/>
    <mergeCell ref="AY361:AZ361"/>
    <mergeCell ref="BA361:BB361"/>
    <mergeCell ref="C361:C380"/>
    <mergeCell ref="D361:D380"/>
    <mergeCell ref="G361:H361"/>
    <mergeCell ref="I361:Y361"/>
    <mergeCell ref="G362:H362"/>
    <mergeCell ref="G365:H365"/>
    <mergeCell ref="I365:Y365"/>
    <mergeCell ref="G364:H364"/>
    <mergeCell ref="I364:Y364"/>
    <mergeCell ref="G368:H368"/>
    <mergeCell ref="BE360:BF360"/>
    <mergeCell ref="BO361:BP361"/>
    <mergeCell ref="BI361:BJ361"/>
    <mergeCell ref="BG360:BH360"/>
    <mergeCell ref="BK361:BL361"/>
    <mergeCell ref="BM361:BN361"/>
    <mergeCell ref="BI360:BJ360"/>
    <mergeCell ref="BO360:BP360"/>
    <mergeCell ref="BA360:BB360"/>
    <mergeCell ref="Z361:AF361"/>
    <mergeCell ref="G363:H363"/>
    <mergeCell ref="I363:Y363"/>
    <mergeCell ref="AY360:AZ360"/>
    <mergeCell ref="I362:Y362"/>
    <mergeCell ref="Z363:AF363"/>
    <mergeCell ref="Z362:AF362"/>
    <mergeCell ref="AM362:AN362"/>
    <mergeCell ref="AO363:AP363"/>
    <mergeCell ref="BC360:BD360"/>
    <mergeCell ref="BQ361:BR361"/>
    <mergeCell ref="BQ360:BR360"/>
    <mergeCell ref="AQ360:AR360"/>
    <mergeCell ref="AS360:AT360"/>
    <mergeCell ref="AU360:AV360"/>
    <mergeCell ref="AW360:AX360"/>
    <mergeCell ref="BK360:BL360"/>
    <mergeCell ref="BM360:BN360"/>
    <mergeCell ref="BG361:BH361"/>
    <mergeCell ref="BO362:BP362"/>
    <mergeCell ref="BQ362:BR362"/>
    <mergeCell ref="BC362:BD362"/>
    <mergeCell ref="BE362:BF362"/>
    <mergeCell ref="BG362:BH362"/>
    <mergeCell ref="BI362:BJ362"/>
    <mergeCell ref="BK362:BL362"/>
    <mergeCell ref="BM362:BN362"/>
    <mergeCell ref="AW362:AX362"/>
    <mergeCell ref="AY362:AZ362"/>
    <mergeCell ref="BA362:BB362"/>
    <mergeCell ref="AU363:AV363"/>
    <mergeCell ref="AW363:AX363"/>
    <mergeCell ref="AY363:AZ363"/>
    <mergeCell ref="BA363:BB363"/>
    <mergeCell ref="BO363:BP363"/>
    <mergeCell ref="BQ363:BR363"/>
    <mergeCell ref="BC363:BD363"/>
    <mergeCell ref="BE363:BF363"/>
    <mergeCell ref="BG363:BH363"/>
    <mergeCell ref="BI363:BJ363"/>
    <mergeCell ref="BK363:BL363"/>
    <mergeCell ref="BM363:BN363"/>
    <mergeCell ref="Z364:AF364"/>
    <mergeCell ref="AM364:AN364"/>
    <mergeCell ref="AO364:AP364"/>
    <mergeCell ref="AG364:AI364"/>
    <mergeCell ref="AJ364:AL364"/>
    <mergeCell ref="BM364:BN364"/>
    <mergeCell ref="AW364:AX364"/>
    <mergeCell ref="AY364:AZ364"/>
    <mergeCell ref="BA364:BB364"/>
    <mergeCell ref="BK364:BL364"/>
    <mergeCell ref="AY365:AZ365"/>
    <mergeCell ref="BA365:BB365"/>
    <mergeCell ref="BC365:BD365"/>
    <mergeCell ref="BE365:BF365"/>
    <mergeCell ref="BO364:BP364"/>
    <mergeCell ref="BE366:BF366"/>
    <mergeCell ref="BI365:BJ365"/>
    <mergeCell ref="BK365:BL365"/>
    <mergeCell ref="BM365:BN365"/>
    <mergeCell ref="BK366:BL366"/>
    <mergeCell ref="I366:Y366"/>
    <mergeCell ref="Z366:AF366"/>
    <mergeCell ref="AM366:AN366"/>
    <mergeCell ref="AO366:AP366"/>
    <mergeCell ref="BQ364:BR364"/>
    <mergeCell ref="BC364:BD364"/>
    <mergeCell ref="BE364:BF364"/>
    <mergeCell ref="BG364:BH364"/>
    <mergeCell ref="BI364:BJ364"/>
    <mergeCell ref="BO365:BP365"/>
    <mergeCell ref="BQ365:BR365"/>
    <mergeCell ref="BO366:BP366"/>
    <mergeCell ref="BQ366:BR366"/>
    <mergeCell ref="AQ366:AR366"/>
    <mergeCell ref="AS366:AT366"/>
    <mergeCell ref="BG366:BH366"/>
    <mergeCell ref="BI366:BJ366"/>
    <mergeCell ref="BA366:BB366"/>
    <mergeCell ref="BC366:BD366"/>
    <mergeCell ref="BG365:BH365"/>
    <mergeCell ref="BM366:BN366"/>
    <mergeCell ref="BQ367:BR367"/>
    <mergeCell ref="BC367:BD367"/>
    <mergeCell ref="BE367:BF367"/>
    <mergeCell ref="BG367:BH367"/>
    <mergeCell ref="BI367:BJ367"/>
    <mergeCell ref="BO367:BP367"/>
    <mergeCell ref="AS367:AT367"/>
    <mergeCell ref="G367:H367"/>
    <mergeCell ref="AW365:AX365"/>
    <mergeCell ref="Z365:AF365"/>
    <mergeCell ref="AM365:AN365"/>
    <mergeCell ref="AJ367:AL367"/>
    <mergeCell ref="AO365:AP365"/>
    <mergeCell ref="AG365:AI365"/>
    <mergeCell ref="AJ365:AL365"/>
    <mergeCell ref="G366:H366"/>
    <mergeCell ref="G348:X348"/>
    <mergeCell ref="AU366:AV366"/>
    <mergeCell ref="AW366:AX366"/>
    <mergeCell ref="AY366:AZ366"/>
    <mergeCell ref="AQ365:AR365"/>
    <mergeCell ref="AQ364:AR364"/>
    <mergeCell ref="AS364:AT364"/>
    <mergeCell ref="AU364:AV364"/>
    <mergeCell ref="AS365:AT365"/>
    <mergeCell ref="AU365:AV365"/>
    <mergeCell ref="AJ368:AL368"/>
    <mergeCell ref="I368:Y368"/>
    <mergeCell ref="Z368:AF368"/>
    <mergeCell ref="BK367:BL367"/>
    <mergeCell ref="BM367:BN367"/>
    <mergeCell ref="AU367:AV367"/>
    <mergeCell ref="AW367:AX367"/>
    <mergeCell ref="AY367:AZ367"/>
    <mergeCell ref="BA367:BB367"/>
    <mergeCell ref="AQ367:AR367"/>
    <mergeCell ref="AO367:AP367"/>
    <mergeCell ref="AQ368:AR368"/>
    <mergeCell ref="AS368:AT368"/>
    <mergeCell ref="AG368:AI368"/>
    <mergeCell ref="I367:Y367"/>
    <mergeCell ref="Z367:AF367"/>
    <mergeCell ref="AG367:AI367"/>
    <mergeCell ref="AM367:AN367"/>
    <mergeCell ref="AM368:AN368"/>
    <mergeCell ref="AO368:AP368"/>
    <mergeCell ref="BO368:BP368"/>
    <mergeCell ref="BQ368:BR368"/>
    <mergeCell ref="BC368:BD368"/>
    <mergeCell ref="BE368:BF368"/>
    <mergeCell ref="BG368:BH368"/>
    <mergeCell ref="BI368:BJ368"/>
    <mergeCell ref="BM368:BN368"/>
    <mergeCell ref="BK368:BL368"/>
    <mergeCell ref="BQ369:BR369"/>
    <mergeCell ref="BC369:BD369"/>
    <mergeCell ref="BE369:BF369"/>
    <mergeCell ref="BG369:BH369"/>
    <mergeCell ref="BI369:BJ369"/>
    <mergeCell ref="BM369:BN369"/>
    <mergeCell ref="BO369:BP369"/>
    <mergeCell ref="BK369:BL369"/>
    <mergeCell ref="AQ369:AR369"/>
    <mergeCell ref="AS369:AT369"/>
    <mergeCell ref="BA369:BB369"/>
    <mergeCell ref="G369:H369"/>
    <mergeCell ref="I369:Y369"/>
    <mergeCell ref="Z369:AF369"/>
    <mergeCell ref="AG369:AI369"/>
    <mergeCell ref="AM369:AN369"/>
    <mergeCell ref="AO369:AP369"/>
    <mergeCell ref="AJ369:AL369"/>
    <mergeCell ref="AU369:AV369"/>
    <mergeCell ref="AW369:AX369"/>
    <mergeCell ref="AY369:AZ369"/>
    <mergeCell ref="AW368:AX368"/>
    <mergeCell ref="AY368:AZ368"/>
    <mergeCell ref="BA368:BB368"/>
    <mergeCell ref="AU368:AV368"/>
    <mergeCell ref="G370:H370"/>
    <mergeCell ref="I370:Y370"/>
    <mergeCell ref="Z370:AF370"/>
    <mergeCell ref="AG370:AI370"/>
    <mergeCell ref="AU370:AV370"/>
    <mergeCell ref="AW370:AX370"/>
    <mergeCell ref="AM370:AN370"/>
    <mergeCell ref="AO370:AP370"/>
    <mergeCell ref="AJ370:AL370"/>
    <mergeCell ref="BQ370:BR370"/>
    <mergeCell ref="BC370:BD370"/>
    <mergeCell ref="BE370:BF370"/>
    <mergeCell ref="BG370:BH370"/>
    <mergeCell ref="BI370:BJ370"/>
    <mergeCell ref="BM370:BN370"/>
    <mergeCell ref="BK370:BL370"/>
    <mergeCell ref="BO371:BP371"/>
    <mergeCell ref="BK371:BL371"/>
    <mergeCell ref="AQ370:AR370"/>
    <mergeCell ref="AS370:AT370"/>
    <mergeCell ref="BO370:BP370"/>
    <mergeCell ref="BA370:BB370"/>
    <mergeCell ref="AY370:AZ370"/>
    <mergeCell ref="BQ371:BR371"/>
    <mergeCell ref="BC371:BD371"/>
    <mergeCell ref="BE371:BF371"/>
    <mergeCell ref="BG371:BH371"/>
    <mergeCell ref="BI371:BJ371"/>
    <mergeCell ref="G371:H371"/>
    <mergeCell ref="I371:Y371"/>
    <mergeCell ref="Z371:AF371"/>
    <mergeCell ref="AG371:AI371"/>
    <mergeCell ref="BM371:BN371"/>
    <mergeCell ref="AM371:AN371"/>
    <mergeCell ref="AO371:AP371"/>
    <mergeCell ref="AJ371:AL371"/>
    <mergeCell ref="BA371:BB371"/>
    <mergeCell ref="AQ371:AR371"/>
    <mergeCell ref="AS371:AT371"/>
    <mergeCell ref="AU371:AV371"/>
    <mergeCell ref="AW371:AX371"/>
    <mergeCell ref="AY371:AZ371"/>
    <mergeCell ref="BM372:BN372"/>
    <mergeCell ref="BK372:BL372"/>
    <mergeCell ref="G372:H372"/>
    <mergeCell ref="I372:Y372"/>
    <mergeCell ref="Z372:AF372"/>
    <mergeCell ref="AG372:AI372"/>
    <mergeCell ref="AM372:AN372"/>
    <mergeCell ref="AO372:AP372"/>
    <mergeCell ref="AJ372:AL372"/>
    <mergeCell ref="AU372:AV372"/>
    <mergeCell ref="BO372:BP372"/>
    <mergeCell ref="BQ372:BR372"/>
    <mergeCell ref="AQ373:AR373"/>
    <mergeCell ref="AS373:AT373"/>
    <mergeCell ref="AQ372:AR372"/>
    <mergeCell ref="AS372:AT372"/>
    <mergeCell ref="BC372:BD372"/>
    <mergeCell ref="BE372:BF372"/>
    <mergeCell ref="BG372:BH372"/>
    <mergeCell ref="BI372:BJ372"/>
    <mergeCell ref="BQ373:BR373"/>
    <mergeCell ref="BC373:BD373"/>
    <mergeCell ref="BE373:BF373"/>
    <mergeCell ref="BG373:BH373"/>
    <mergeCell ref="BI373:BJ373"/>
    <mergeCell ref="BM373:BN373"/>
    <mergeCell ref="BO373:BP373"/>
    <mergeCell ref="BK373:BL373"/>
    <mergeCell ref="AM373:AN373"/>
    <mergeCell ref="AO373:AP373"/>
    <mergeCell ref="BA373:BB373"/>
    <mergeCell ref="G373:H373"/>
    <mergeCell ref="I373:Y373"/>
    <mergeCell ref="Z373:AF373"/>
    <mergeCell ref="AG373:AI373"/>
    <mergeCell ref="AJ373:AL373"/>
    <mergeCell ref="AU373:AV373"/>
    <mergeCell ref="AW373:AX373"/>
    <mergeCell ref="AY373:AZ373"/>
    <mergeCell ref="BA372:BB372"/>
    <mergeCell ref="AW372:AX372"/>
    <mergeCell ref="AY372:AZ372"/>
    <mergeCell ref="G374:H374"/>
    <mergeCell ref="I374:Y374"/>
    <mergeCell ref="Z374:AF374"/>
    <mergeCell ref="AG374:AI374"/>
    <mergeCell ref="AU374:AV374"/>
    <mergeCell ref="AW374:AX374"/>
    <mergeCell ref="AM374:AN374"/>
    <mergeCell ref="AO374:AP374"/>
    <mergeCell ref="AJ374:AL374"/>
    <mergeCell ref="BQ374:BR374"/>
    <mergeCell ref="BC374:BD374"/>
    <mergeCell ref="BE374:BF374"/>
    <mergeCell ref="BG374:BH374"/>
    <mergeCell ref="BI374:BJ374"/>
    <mergeCell ref="BM374:BN374"/>
    <mergeCell ref="BK374:BL374"/>
    <mergeCell ref="BO375:BP375"/>
    <mergeCell ref="BK375:BL375"/>
    <mergeCell ref="AQ374:AR374"/>
    <mergeCell ref="AS374:AT374"/>
    <mergeCell ref="BO374:BP374"/>
    <mergeCell ref="BA374:BB374"/>
    <mergeCell ref="AY374:AZ374"/>
    <mergeCell ref="BQ375:BR375"/>
    <mergeCell ref="BC375:BD375"/>
    <mergeCell ref="BE375:BF375"/>
    <mergeCell ref="BG375:BH375"/>
    <mergeCell ref="BI375:BJ375"/>
    <mergeCell ref="G375:H375"/>
    <mergeCell ref="I375:Y375"/>
    <mergeCell ref="Z375:AF375"/>
    <mergeCell ref="AG375:AI375"/>
    <mergeCell ref="BM375:BN375"/>
    <mergeCell ref="AM375:AN375"/>
    <mergeCell ref="AO375:AP375"/>
    <mergeCell ref="AJ375:AL375"/>
    <mergeCell ref="BA375:BB375"/>
    <mergeCell ref="AQ375:AR375"/>
    <mergeCell ref="AS375:AT375"/>
    <mergeCell ref="AU375:AV375"/>
    <mergeCell ref="AW375:AX375"/>
    <mergeCell ref="AY375:AZ375"/>
    <mergeCell ref="BM376:BN376"/>
    <mergeCell ref="BK376:BL376"/>
    <mergeCell ref="G376:H376"/>
    <mergeCell ref="I376:Y376"/>
    <mergeCell ref="Z376:AF376"/>
    <mergeCell ref="AG376:AI376"/>
    <mergeCell ref="AM376:AN376"/>
    <mergeCell ref="AO376:AP376"/>
    <mergeCell ref="AJ376:AL376"/>
    <mergeCell ref="AU376:AV376"/>
    <mergeCell ref="BO376:BP376"/>
    <mergeCell ref="BQ376:BR376"/>
    <mergeCell ref="AQ377:AR377"/>
    <mergeCell ref="AS377:AT377"/>
    <mergeCell ref="AQ376:AR376"/>
    <mergeCell ref="AS376:AT376"/>
    <mergeCell ref="BC376:BD376"/>
    <mergeCell ref="BE376:BF376"/>
    <mergeCell ref="BG376:BH376"/>
    <mergeCell ref="BI376:BJ376"/>
    <mergeCell ref="BQ377:BR377"/>
    <mergeCell ref="BC377:BD377"/>
    <mergeCell ref="BE377:BF377"/>
    <mergeCell ref="BG377:BH377"/>
    <mergeCell ref="BI377:BJ377"/>
    <mergeCell ref="BM377:BN377"/>
    <mergeCell ref="BO377:BP377"/>
    <mergeCell ref="BK377:BL377"/>
    <mergeCell ref="AM377:AN377"/>
    <mergeCell ref="AO377:AP377"/>
    <mergeCell ref="BA377:BB377"/>
    <mergeCell ref="G377:H377"/>
    <mergeCell ref="I377:Y377"/>
    <mergeCell ref="Z377:AF377"/>
    <mergeCell ref="AG377:AI377"/>
    <mergeCell ref="AJ377:AL377"/>
    <mergeCell ref="AY378:AZ378"/>
    <mergeCell ref="AU377:AV377"/>
    <mergeCell ref="AW377:AX377"/>
    <mergeCell ref="AY377:AZ377"/>
    <mergeCell ref="BA376:BB376"/>
    <mergeCell ref="AW376:AX376"/>
    <mergeCell ref="AY376:AZ376"/>
    <mergeCell ref="G378:H378"/>
    <mergeCell ref="I378:Y378"/>
    <mergeCell ref="Z378:AF378"/>
    <mergeCell ref="AG378:AI378"/>
    <mergeCell ref="AU378:AV378"/>
    <mergeCell ref="AW378:AX378"/>
    <mergeCell ref="AM378:AN378"/>
    <mergeCell ref="AO378:AP378"/>
    <mergeCell ref="AJ378:AL378"/>
    <mergeCell ref="AQ378:AR378"/>
    <mergeCell ref="BQ378:BR378"/>
    <mergeCell ref="BC378:BD378"/>
    <mergeCell ref="BE378:BF378"/>
    <mergeCell ref="BG378:BH378"/>
    <mergeCell ref="BI378:BJ378"/>
    <mergeCell ref="BM378:BN378"/>
    <mergeCell ref="BK378:BL378"/>
    <mergeCell ref="AS378:AT378"/>
    <mergeCell ref="BO378:BP378"/>
    <mergeCell ref="AW379:AX379"/>
    <mergeCell ref="AY379:AZ379"/>
    <mergeCell ref="BA378:BB378"/>
    <mergeCell ref="BM379:BN379"/>
    <mergeCell ref="BO379:BP379"/>
    <mergeCell ref="BK379:BL379"/>
    <mergeCell ref="BA379:BB379"/>
    <mergeCell ref="AS379:AT379"/>
    <mergeCell ref="BQ379:BR379"/>
    <mergeCell ref="BC379:BD379"/>
    <mergeCell ref="BE379:BF379"/>
    <mergeCell ref="BG379:BH379"/>
    <mergeCell ref="BI379:BJ379"/>
    <mergeCell ref="G379:H379"/>
    <mergeCell ref="I379:Y379"/>
    <mergeCell ref="Z379:AF379"/>
    <mergeCell ref="AG379:AI379"/>
    <mergeCell ref="AQ379:AR379"/>
    <mergeCell ref="AS380:AT380"/>
    <mergeCell ref="AQ380:AR380"/>
    <mergeCell ref="G380:H380"/>
    <mergeCell ref="I380:Y380"/>
    <mergeCell ref="Z380:AF380"/>
    <mergeCell ref="AG380:AI380"/>
    <mergeCell ref="AW380:AX380"/>
    <mergeCell ref="AY380:AZ380"/>
    <mergeCell ref="AM379:AN379"/>
    <mergeCell ref="AO379:AP379"/>
    <mergeCell ref="AJ379:AL379"/>
    <mergeCell ref="AM380:AN380"/>
    <mergeCell ref="AO380:AP380"/>
    <mergeCell ref="AJ380:AL380"/>
    <mergeCell ref="AU380:AV380"/>
    <mergeCell ref="AU379:AV379"/>
    <mergeCell ref="BQ380:BR380"/>
    <mergeCell ref="BC380:BD380"/>
    <mergeCell ref="BE380:BF380"/>
    <mergeCell ref="BG380:BH380"/>
    <mergeCell ref="BI380:BJ380"/>
    <mergeCell ref="BK380:BL380"/>
    <mergeCell ref="BM380:BN380"/>
    <mergeCell ref="BO380:BP380"/>
    <mergeCell ref="BD383:BG383"/>
    <mergeCell ref="AJ383:AL383"/>
    <mergeCell ref="BH383:BK383"/>
    <mergeCell ref="AV383:AY383"/>
    <mergeCell ref="AL382:AO382"/>
    <mergeCell ref="AP382:AS382"/>
    <mergeCell ref="AT382:AW382"/>
    <mergeCell ref="AZ383:BC383"/>
    <mergeCell ref="AN383:AQ383"/>
    <mergeCell ref="AR383:AU383"/>
    <mergeCell ref="Z382:AF382"/>
    <mergeCell ref="AG382:AI383"/>
    <mergeCell ref="BL383:BO383"/>
    <mergeCell ref="AJ382:AK382"/>
    <mergeCell ref="BP383:BS383"/>
    <mergeCell ref="AX382:BA382"/>
    <mergeCell ref="BB382:BE382"/>
    <mergeCell ref="BF382:BI382"/>
    <mergeCell ref="BJ382:BM382"/>
    <mergeCell ref="BN382:BQ382"/>
    <mergeCell ref="AJ385:AL385"/>
    <mergeCell ref="AL384:AO384"/>
    <mergeCell ref="BF384:BI384"/>
    <mergeCell ref="BJ384:BM384"/>
    <mergeCell ref="BN384:BQ384"/>
    <mergeCell ref="BA380:BB380"/>
    <mergeCell ref="G381:BR381"/>
    <mergeCell ref="G382:H385"/>
    <mergeCell ref="I382:X385"/>
    <mergeCell ref="Y382:Y383"/>
    <mergeCell ref="AV385:AY385"/>
    <mergeCell ref="AZ385:BC385"/>
    <mergeCell ref="AP384:AS384"/>
    <mergeCell ref="AT384:AW384"/>
    <mergeCell ref="BB384:BE384"/>
    <mergeCell ref="Y384:Y385"/>
    <mergeCell ref="Z384:AF385"/>
    <mergeCell ref="AG384:AI384"/>
    <mergeCell ref="AJ384:AK384"/>
    <mergeCell ref="AG385:AI385"/>
    <mergeCell ref="AJ321:AL321"/>
    <mergeCell ref="AX384:BA384"/>
    <mergeCell ref="AN385:AQ385"/>
    <mergeCell ref="AG361:AI361"/>
    <mergeCell ref="AG362:AI362"/>
    <mergeCell ref="AJ362:AL362"/>
    <mergeCell ref="AG363:AI363"/>
    <mergeCell ref="AJ363:AL363"/>
    <mergeCell ref="AR385:AU385"/>
    <mergeCell ref="AG366:AI366"/>
    <mergeCell ref="BD394:BR394"/>
    <mergeCell ref="BD393:BR393"/>
    <mergeCell ref="BD392:BR392"/>
    <mergeCell ref="BD385:BG385"/>
    <mergeCell ref="BH385:BK385"/>
    <mergeCell ref="BL385:BO385"/>
    <mergeCell ref="BP385:BS385"/>
    <mergeCell ref="AJ366:AL366"/>
    <mergeCell ref="AG322:AI322"/>
    <mergeCell ref="AJ322:AL322"/>
    <mergeCell ref="AG323:AI323"/>
    <mergeCell ref="AG326:AI326"/>
    <mergeCell ref="AJ326:AL326"/>
    <mergeCell ref="AG327:AI327"/>
    <mergeCell ref="AJ327:AL327"/>
    <mergeCell ref="AJ361:AL361"/>
    <mergeCell ref="AJ344:AK344"/>
    <mergeCell ref="AN37:AO37"/>
    <mergeCell ref="AP37:AW37"/>
    <mergeCell ref="AX37:AY37"/>
    <mergeCell ref="AZ37:BC37"/>
    <mergeCell ref="G42:AO42"/>
    <mergeCell ref="BC41:BE41"/>
    <mergeCell ref="AX38:BC38"/>
    <mergeCell ref="AP42:AZ42"/>
    <mergeCell ref="BA42:BE42"/>
    <mergeCell ref="D137:D140"/>
    <mergeCell ref="G37:H37"/>
    <mergeCell ref="G43:H43"/>
    <mergeCell ref="C121:C122"/>
    <mergeCell ref="D121:D122"/>
    <mergeCell ref="G40:BR40"/>
    <mergeCell ref="G41:H41"/>
    <mergeCell ref="I41:AO41"/>
    <mergeCell ref="AP41:AQ41"/>
    <mergeCell ref="AR41:AZ41"/>
    <mergeCell ref="BF41:BG41"/>
    <mergeCell ref="BH41:BR41"/>
    <mergeCell ref="BD37:BE37"/>
    <mergeCell ref="BF37:BG37"/>
    <mergeCell ref="BH37:BK37"/>
    <mergeCell ref="BL37:BM37"/>
    <mergeCell ref="BD38:BE38"/>
    <mergeCell ref="BF38:BK38"/>
    <mergeCell ref="BL38:BM38"/>
    <mergeCell ref="BF42:BR42"/>
    <mergeCell ref="AI43:BR43"/>
    <mergeCell ref="BN37:BR37"/>
    <mergeCell ref="G38:Z38"/>
    <mergeCell ref="AA38:AF38"/>
    <mergeCell ref="AG38:AH38"/>
    <mergeCell ref="AI38:AM38"/>
    <mergeCell ref="AN38:AW38"/>
    <mergeCell ref="BN38:BR38"/>
    <mergeCell ref="BA41:BB41"/>
    <mergeCell ref="I43:AA43"/>
    <mergeCell ref="AB43:AC43"/>
    <mergeCell ref="AD43:AF43"/>
    <mergeCell ref="AX45:AY45"/>
    <mergeCell ref="AZ45:BE45"/>
    <mergeCell ref="AG43:AH43"/>
    <mergeCell ref="AY44:BE44"/>
    <mergeCell ref="AR45:AW45"/>
    <mergeCell ref="J58:U58"/>
    <mergeCell ref="V58:AA58"/>
    <mergeCell ref="G44:AA44"/>
    <mergeCell ref="AB44:AF44"/>
    <mergeCell ref="G58:I58"/>
    <mergeCell ref="AG44:AI44"/>
    <mergeCell ref="G50:BR50"/>
    <mergeCell ref="G51:H51"/>
    <mergeCell ref="BN46:BR46"/>
    <mergeCell ref="AJ44:AM44"/>
    <mergeCell ref="G59:I59"/>
    <mergeCell ref="G63:H63"/>
    <mergeCell ref="BM70:BR70"/>
    <mergeCell ref="BM68:BR68"/>
    <mergeCell ref="J67:BL67"/>
    <mergeCell ref="J59:U59"/>
    <mergeCell ref="V59:AA59"/>
    <mergeCell ref="AB59:AG59"/>
    <mergeCell ref="BM65:BR65"/>
    <mergeCell ref="BM66:BR66"/>
    <mergeCell ref="AH59:AM59"/>
    <mergeCell ref="BM64:BR64"/>
    <mergeCell ref="AN44:AP44"/>
    <mergeCell ref="AQ44:AU44"/>
    <mergeCell ref="AP46:AW46"/>
    <mergeCell ref="G56:AM56"/>
    <mergeCell ref="AE54:AL54"/>
    <mergeCell ref="AU54:AZ54"/>
    <mergeCell ref="AV44:AX44"/>
    <mergeCell ref="G45:H45"/>
    <mergeCell ref="BF44:BR44"/>
    <mergeCell ref="BF45:BG45"/>
    <mergeCell ref="AI45:AO45"/>
    <mergeCell ref="AX46:BE46"/>
    <mergeCell ref="BF46:BM46"/>
    <mergeCell ref="AP45:AQ45"/>
    <mergeCell ref="Y46:AA46"/>
    <mergeCell ref="AB46:AF46"/>
    <mergeCell ref="BH45:BM45"/>
    <mergeCell ref="BN45:BO45"/>
    <mergeCell ref="BP45:BR45"/>
    <mergeCell ref="AG46:AO46"/>
    <mergeCell ref="G91:I91"/>
    <mergeCell ref="U90:AB90"/>
    <mergeCell ref="I45:AF45"/>
    <mergeCell ref="AG45:AH45"/>
    <mergeCell ref="AM90:BR90"/>
    <mergeCell ref="I63:BR63"/>
    <mergeCell ref="G46:I46"/>
    <mergeCell ref="J46:O46"/>
    <mergeCell ref="P46:R46"/>
    <mergeCell ref="S46:X46"/>
  </mergeCells>
  <conditionalFormatting sqref="AN303:BS303 AN305:BS305 AN385:BS385 AN345:BS345 AN343:BS343 AN383:BS383">
    <cfRule type="cellIs" priority="18" dxfId="0" operator="equal" stopIfTrue="1">
      <formula>AN303+AL302</formula>
    </cfRule>
  </conditionalFormatting>
  <conditionalFormatting sqref="AO361:AP380 BI281:BI300 AO281:AP300 AS281:AS300 AW281:AW300 BA281:BA300 BE281:BE300 BM281:BM300 BQ361:BR380 BM321:BN340 AS321:AT340 AW321:AX340 BA321:BB340 BE321:BF340 BI321:BJ340 BQ321:BR340 BQ281:BQ300 BM361:BN380 AS361:AT380 AW361:AX380 BA361:BB380 BE361:BF380 BI361:BJ380 AO321:AP340">
    <cfRule type="cellIs" priority="19" dxfId="0" operator="equal" stopIfTrue="1">
      <formula>AO281+SUM(AM$281:AN$300)</formula>
    </cfRule>
    <cfRule type="cellIs" priority="20" dxfId="0" operator="equal" stopIfTrue="1">
      <formula>0</formula>
    </cfRule>
  </conditionalFormatting>
  <conditionalFormatting sqref="AQ281:AR300 AY281:AZ300 BO281:BP300 BK281:BL300 BG281:BH300 BC281:BD300 AU281:AV300 AU321:AV340 AQ321:AR340 BO361:BP380 AY321:AZ340 BC321:BD340 BG321:BH340 BK321:BL340 BO321:BP340 BK361:BL380 AQ361:AR380 AU361:AV380 AY361:AZ380 BC361:BD380 BG361:BH380">
    <cfRule type="cellIs" priority="31" dxfId="10" operator="equal" stopIfTrue="1">
      <formula>AO281-100</formula>
    </cfRule>
  </conditionalFormatting>
  <conditionalFormatting sqref="AM321:AN340 AM361:AN380">
    <cfRule type="cellIs" priority="36" dxfId="10" operator="equal" stopIfTrue="1">
      <formula>BQ281-100</formula>
    </cfRule>
  </conditionalFormatting>
  <conditionalFormatting sqref="BP276:BR276">
    <cfRule type="cellIs" priority="22" dxfId="9" operator="equal" stopIfTrue="1">
      <formula>0</formula>
    </cfRule>
  </conditionalFormatting>
  <conditionalFormatting sqref="BD353:BR354 BD392:BR393 AJ383:AL383 AL346 AJ345:AL345 AG382:AI383 AJ343:AL343 AJ305:AL305 AG342:AI343 Z344:AF345 BD313:BR314 AJ385:AL385 AO346:AZ346 BD346:BR346 Z384:AF385 AL386 AO386:AZ386 BD386:BR386 AJ303:AL303 AG302:AI303 Z304:AF305 AO306:AZ306 BD306:BR306 AL306">
    <cfRule type="cellIs" priority="12" dxfId="0" operator="equal" stopIfTrue="1">
      <formula>0</formula>
    </cfRule>
  </conditionalFormatting>
  <conditionalFormatting sqref="I361:Y380 I321:Y340 I281:Y300">
    <cfRule type="cellIs" priority="24" dxfId="4" operator="equal" stopIfTrue="1">
      <formula>""</formula>
    </cfRule>
  </conditionalFormatting>
  <conditionalFormatting sqref="BD315:BR315 BD355:BR355 BD394:BR394">
    <cfRule type="cellIs" priority="25" dxfId="3" operator="equal" stopIfTrue="1">
      <formula>0</formula>
    </cfRule>
  </conditionalFormatting>
  <conditionalFormatting sqref="AL382:BQ382 AL302:BQ302 AL304:BQ304 AL342:BQ342 AL344:BQ344 AL384:BQ384">
    <cfRule type="cellIs" priority="26" dxfId="5" operator="equal" stopIfTrue="1">
      <formula>0</formula>
    </cfRule>
  </conditionalFormatting>
  <conditionalFormatting sqref="Z266:AA268 AK120:BR120 Z224:AA225 Z244:AA245 Z261:AA262 G263:J263 G265:J265 Z218:AA219 Z234:AA236 G237:J237 G246:J246 G220:J220 Z252:AA253 G226:J226 G120:J120 G108:J108 G127:J127 G136:J136 Z178:AA180 G155:J155 Z196:AA198 Z207:AA208 Z185:AA187 G146:J146 G106:J106 AK265:BR265 AR254:AS254 AK237:BR237 AK226:BR226 AK220:BR220 AK263:BR263 AR209:AS209 AK246:AS246 AK127:BR127 AK136:BR136 AR162:AS162 AK146:BR146 AR181:AS181 AR188:AS188 AK155:BR155 AR199:AS199 AK108:BR108 AK106:BR106 AR169:AS169">
    <cfRule type="cellIs" priority="27" dxfId="4" operator="equal" stopIfTrue="1">
      <formula>""</formula>
    </cfRule>
  </conditionalFormatting>
  <conditionalFormatting sqref="K263:AJ263 K265:AJ265 K264:AA264 K237:AJ237 K220:AJ220 K226:AJ226 K121:AA124 K155:AJ155 K136:AJ136 K146:AJ146 K106:AJ106 K108:AJ108 K120:AJ120 K127:AJ127">
    <cfRule type="cellIs" priority="28" dxfId="3" operator="equal" stopIfTrue="1">
      <formula>""</formula>
    </cfRule>
  </conditionalFormatting>
  <conditionalFormatting sqref="G96:G98">
    <cfRule type="cellIs" priority="17" dxfId="0" operator="equal" stopIfTrue="1">
      <formula>""</formula>
    </cfRule>
  </conditionalFormatting>
  <conditionalFormatting sqref="BM54:BQ54">
    <cfRule type="cellIs" priority="29" dxfId="0" operator="equal" stopIfTrue="1">
      <formula>$BA$54+$BM$54</formula>
    </cfRule>
  </conditionalFormatting>
  <conditionalFormatting sqref="BR54">
    <cfRule type="cellIs" priority="30" dxfId="0" operator="equal" stopIfTrue="1">
      <formula>$BA$54&amp;$BR$54</formula>
    </cfRule>
  </conditionalFormatting>
  <dataValidations count="8">
    <dataValidation type="list" allowBlank="1" showInputMessage="1" showErrorMessage="1" sqref="V77:Z83">
      <formula1>"atendido,não atendido,não é o caso"</formula1>
    </dataValidation>
    <dataValidation type="list" allowBlank="1" showInputMessage="1" showErrorMessage="1" sqref="BM64:BR70">
      <formula1>"atende,não atende"</formula1>
    </dataValidation>
    <dataValidation type="list" allowBlank="1" showInputMessage="1" showErrorMessage="1" sqref="BK77:BL83 BN46:BR46 AB44:AF44 BD38:BE38">
      <formula1>"AC,AL,AP,AM,BA,CE,DF,ES,GO,MA,MT,MS,MG,PA,PB,PR,PE,PI,RR,RO,RJ,RN,RS,SC,SP,SE,TO"</formula1>
    </dataValidation>
    <dataValidation type="list" allowBlank="1" showInputMessage="1" showErrorMessage="1" sqref="BE77:BJ83">
      <formula1>"CAU,CREA"</formula1>
    </dataValidation>
    <dataValidation type="list" allowBlank="1" showInputMessage="1" showErrorMessage="1" sqref="BM51:BR51">
      <formula1>"atende,não atende,não é o caso"</formula1>
    </dataValidation>
    <dataValidation type="list" allowBlank="1" showInputMessage="1" showErrorMessage="1" sqref="V59:AA59">
      <formula1>"válido,não válido"</formula1>
    </dataValidation>
    <dataValidation type="list" allowBlank="1" showInputMessage="1" showErrorMessage="1" sqref="V58:AA58">
      <formula1>"aprovado,em aprovação"</formula1>
    </dataValidation>
    <dataValidation type="list" allowBlank="1" showInputMessage="1" showErrorMessage="1" sqref="AB54:AD54">
      <formula1>"sim,não"</formula1>
    </dataValidation>
  </dataValidations>
  <printOptions horizontalCentered="1"/>
  <pageMargins left="0.5905511811023623" right="0.7874015748031497" top="0.7874015748031497" bottom="0.1968503937007874" header="0.3937007874015748" footer="0.1968503937007874"/>
  <pageSetup fitToHeight="0" horizontalDpi="1200" verticalDpi="1200" orientation="landscape" paperSize="9" scale="89" r:id="rId4"/>
  <headerFooter alignWithMargins="0">
    <oddHeader>&amp;R(AE&amp;"Arial,Negrito"&amp;12 130&amp;"Arial,Normal"&amp;10 007, vigência: 30/10/2015)</oddHeader>
    <oddFooter>&amp;CPFUI-Proponente_v007
&amp;A&amp;R&amp;P/&amp;N</oddFooter>
  </headerFooter>
  <rowBreaks count="7" manualBreakCount="7">
    <brk id="85" min="5" max="70" man="1"/>
    <brk id="135" min="5" max="70" man="1"/>
    <brk id="180" min="5" max="70" man="1"/>
    <brk id="225" min="5" max="70" man="1"/>
    <brk id="262" min="5" max="70" man="1"/>
    <brk id="316" min="5" max="70" man="1"/>
    <brk id="355" min="5" max="7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c069326</dc:creator>
  <cp:keywords/>
  <dc:description/>
  <cp:lastModifiedBy>User</cp:lastModifiedBy>
  <cp:lastPrinted>2015-10-28T18:39:18Z</cp:lastPrinted>
  <dcterms:created xsi:type="dcterms:W3CDTF">2013-06-21T15:03:04Z</dcterms:created>
  <dcterms:modified xsi:type="dcterms:W3CDTF">2018-04-29T22:28:12Z</dcterms:modified>
  <cp:category/>
  <cp:version/>
  <cp:contentType/>
  <cp:contentStatus/>
</cp:coreProperties>
</file>